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VON - Všeobecné a obecné ..." sheetId="2" r:id="rId2"/>
    <sheet name="SO 001 - Bourací práce" sheetId="3" r:id="rId3"/>
    <sheet name="SO 101 - Vozovka polní ce..." sheetId="4" r:id="rId4"/>
    <sheet name="SO 301 - Odvodnění komuni..." sheetId="5" r:id="rId5"/>
    <sheet name="SO 801 - Sadové úpravy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'VON - Všeobecné a obecné ...'!$C$123:$K$165</definedName>
    <definedName name="_xlnm.Print_Area" localSheetId="1">'VON - Všeobecné a obecné ...'!$C$4:$J$76,'VON - Všeobecné a obecné ...'!$C$82:$J$105,'VON - Všeobecné a obecné ...'!$C$111:$K$165</definedName>
    <definedName name="_xlnm.Print_Titles" localSheetId="1">'VON - Všeobecné a obecné ...'!$123:$123</definedName>
    <definedName name="_xlnm._FilterDatabase" localSheetId="2" hidden="1">'SO 001 - Bourací práce'!$C$119:$K$138</definedName>
    <definedName name="_xlnm.Print_Area" localSheetId="2">'SO 001 - Bourací práce'!$C$4:$J$76,'SO 001 - Bourací práce'!$C$82:$J$101,'SO 001 - Bourací práce'!$C$107:$K$138</definedName>
    <definedName name="_xlnm.Print_Titles" localSheetId="2">'SO 001 - Bourací práce'!$119:$119</definedName>
    <definedName name="_xlnm._FilterDatabase" localSheetId="3" hidden="1">'SO 101 - Vozovka polní ce...'!$C$120:$K$184</definedName>
    <definedName name="_xlnm.Print_Area" localSheetId="3">'SO 101 - Vozovka polní ce...'!$C$4:$J$76,'SO 101 - Vozovka polní ce...'!$C$82:$J$102,'SO 101 - Vozovka polní ce...'!$C$108:$K$184</definedName>
    <definedName name="_xlnm.Print_Titles" localSheetId="3">'SO 101 - Vozovka polní ce...'!$120:$120</definedName>
    <definedName name="_xlnm._FilterDatabase" localSheetId="4" hidden="1">'SO 301 - Odvodnění komuni...'!$C$123:$K$241</definedName>
    <definedName name="_xlnm.Print_Area" localSheetId="4">'SO 301 - Odvodnění komuni...'!$C$4:$J$76,'SO 301 - Odvodnění komuni...'!$C$82:$J$105,'SO 301 - Odvodnění komuni...'!$C$111:$K$241</definedName>
    <definedName name="_xlnm.Print_Titles" localSheetId="4">'SO 301 - Odvodnění komuni...'!$123:$123</definedName>
    <definedName name="_xlnm._FilterDatabase" localSheetId="5" hidden="1">'SO 801 - Sadové úpravy'!$C$118:$K$159</definedName>
    <definedName name="_xlnm.Print_Area" localSheetId="5">'SO 801 - Sadové úpravy'!$C$4:$J$76,'SO 801 - Sadové úpravy'!$C$82:$J$100,'SO 801 - Sadové úpravy'!$C$106:$K$159</definedName>
    <definedName name="_xlnm.Print_Titles" localSheetId="5">'SO 801 - Sadové úpravy'!$118:$118</definedName>
  </definedNames>
  <calcPr/>
</workbook>
</file>

<file path=xl/calcChain.xml><?xml version="1.0" encoding="utf-8"?>
<calcChain xmlns="http://schemas.openxmlformats.org/spreadsheetml/2006/main">
  <c i="6" l="1" r="J37"/>
  <c r="J36"/>
  <c i="1" r="AY99"/>
  <c i="6" r="J35"/>
  <c i="1" r="AX99"/>
  <c i="6" r="BI159"/>
  <c r="BH159"/>
  <c r="BG159"/>
  <c r="BF159"/>
  <c r="T159"/>
  <c r="T158"/>
  <c r="R159"/>
  <c r="R158"/>
  <c r="P159"/>
  <c r="P158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J116"/>
  <c r="J115"/>
  <c r="F115"/>
  <c r="F113"/>
  <c r="E111"/>
  <c r="J92"/>
  <c r="J91"/>
  <c r="F91"/>
  <c r="F89"/>
  <c r="E87"/>
  <c r="J18"/>
  <c r="E18"/>
  <c r="F116"/>
  <c r="J17"/>
  <c r="J12"/>
  <c r="J89"/>
  <c r="E7"/>
  <c r="E109"/>
  <c i="5" r="R126"/>
  <c r="J37"/>
  <c r="J36"/>
  <c i="1" r="AY98"/>
  <c i="5" r="J35"/>
  <c i="1" r="AX98"/>
  <c i="5" r="BI241"/>
  <c r="BH241"/>
  <c r="BG241"/>
  <c r="BF241"/>
  <c r="T241"/>
  <c r="R241"/>
  <c r="P241"/>
  <c r="BI240"/>
  <c r="BH240"/>
  <c r="BG240"/>
  <c r="BF240"/>
  <c r="T240"/>
  <c r="R240"/>
  <c r="P240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BI207"/>
  <c r="BH207"/>
  <c r="BG207"/>
  <c r="BF207"/>
  <c r="T207"/>
  <c r="R207"/>
  <c r="P207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82"/>
  <c r="BH182"/>
  <c r="BG182"/>
  <c r="BF182"/>
  <c r="T182"/>
  <c r="R182"/>
  <c r="P182"/>
  <c r="BI175"/>
  <c r="BH175"/>
  <c r="BG175"/>
  <c r="BF175"/>
  <c r="T175"/>
  <c r="R175"/>
  <c r="P175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92"/>
  <c r="J17"/>
  <c r="J12"/>
  <c r="J118"/>
  <c r="E7"/>
  <c r="E85"/>
  <c i="4" r="J37"/>
  <c r="J36"/>
  <c i="1" r="AY97"/>
  <c i="4" r="J35"/>
  <c i="1" r="AX97"/>
  <c i="4" r="BI184"/>
  <c r="BH184"/>
  <c r="BG184"/>
  <c r="BF184"/>
  <c r="T184"/>
  <c r="R184"/>
  <c r="P184"/>
  <c r="BI183"/>
  <c r="BH183"/>
  <c r="BG183"/>
  <c r="BF183"/>
  <c r="T183"/>
  <c r="R183"/>
  <c r="P183"/>
  <c r="BI180"/>
  <c r="BH180"/>
  <c r="BG180"/>
  <c r="BF180"/>
  <c r="T180"/>
  <c r="T179"/>
  <c r="R180"/>
  <c r="R179"/>
  <c r="P180"/>
  <c r="P179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92"/>
  <c r="J17"/>
  <c r="J12"/>
  <c r="J89"/>
  <c r="E7"/>
  <c r="E85"/>
  <c i="3" r="J37"/>
  <c r="J36"/>
  <c i="1" r="AY96"/>
  <c i="3" r="J35"/>
  <c i="1" r="AX96"/>
  <c i="3"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6"/>
  <c r="BH126"/>
  <c r="BG126"/>
  <c r="BF126"/>
  <c r="T126"/>
  <c r="R126"/>
  <c r="P126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92"/>
  <c r="J17"/>
  <c r="J12"/>
  <c r="J89"/>
  <c r="E7"/>
  <c r="E85"/>
  <c i="2" r="J37"/>
  <c r="J36"/>
  <c i="1" r="AY95"/>
  <c i="2" r="J35"/>
  <c i="1" r="AX95"/>
  <c i="2" r="BI164"/>
  <c r="BH164"/>
  <c r="BG164"/>
  <c r="BF164"/>
  <c r="T164"/>
  <c r="T163"/>
  <c r="R164"/>
  <c r="R163"/>
  <c r="P164"/>
  <c r="P163"/>
  <c r="BI162"/>
  <c r="BH162"/>
  <c r="BG162"/>
  <c r="BF162"/>
  <c r="T162"/>
  <c r="T161"/>
  <c r="R162"/>
  <c r="R161"/>
  <c r="P162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7"/>
  <c r="BH127"/>
  <c r="BG127"/>
  <c r="BF127"/>
  <c r="T127"/>
  <c r="T126"/>
  <c r="T125"/>
  <c r="R127"/>
  <c r="R126"/>
  <c r="R125"/>
  <c r="P127"/>
  <c r="P126"/>
  <c r="P125"/>
  <c r="J121"/>
  <c r="J120"/>
  <c r="F120"/>
  <c r="F118"/>
  <c r="E116"/>
  <c r="J92"/>
  <c r="J91"/>
  <c r="F91"/>
  <c r="F89"/>
  <c r="E87"/>
  <c r="J18"/>
  <c r="E18"/>
  <c r="F121"/>
  <c r="J17"/>
  <c r="J12"/>
  <c r="J118"/>
  <c r="E7"/>
  <c r="E85"/>
  <c i="1" r="L90"/>
  <c r="AM90"/>
  <c r="AM89"/>
  <c r="L89"/>
  <c r="AM87"/>
  <c r="L87"/>
  <c r="L85"/>
  <c r="L84"/>
  <c i="6" r="BK159"/>
  <c r="J155"/>
  <c r="BK153"/>
  <c r="BK150"/>
  <c r="J148"/>
  <c r="J147"/>
  <c r="J145"/>
  <c r="J143"/>
  <c r="J141"/>
  <c r="J140"/>
  <c r="BK138"/>
  <c r="BK137"/>
  <c r="BK135"/>
  <c r="J135"/>
  <c r="BK133"/>
  <c r="J131"/>
  <c r="J128"/>
  <c r="BK127"/>
  <c r="BK126"/>
  <c r="BK124"/>
  <c r="J122"/>
  <c i="5" r="J227"/>
  <c r="BK216"/>
  <c r="BK197"/>
  <c r="BK150"/>
  <c r="BK142"/>
  <c r="BK133"/>
  <c r="J127"/>
  <c i="4" r="BK184"/>
  <c r="J177"/>
  <c r="BK160"/>
  <c r="BK153"/>
  <c r="BK146"/>
  <c r="J143"/>
  <c r="J142"/>
  <c r="BK139"/>
  <c i="3" r="J133"/>
  <c r="BK130"/>
  <c i="2" r="BK157"/>
  <c r="BK154"/>
  <c r="J151"/>
  <c r="BK148"/>
  <c r="BK131"/>
  <c i="6" r="J159"/>
  <c r="BK155"/>
  <c r="J153"/>
  <c r="BK151"/>
  <c r="J151"/>
  <c r="J150"/>
  <c r="BK148"/>
  <c r="BK147"/>
  <c r="BK145"/>
  <c r="BK143"/>
  <c r="BK141"/>
  <c r="BK140"/>
  <c r="J138"/>
  <c r="J137"/>
  <c r="J133"/>
  <c r="BK131"/>
  <c r="BK128"/>
  <c r="J127"/>
  <c r="J126"/>
  <c r="J124"/>
  <c r="BK122"/>
  <c i="5" r="BK241"/>
  <c r="J240"/>
  <c r="J235"/>
  <c r="BK233"/>
  <c r="BK222"/>
  <c r="BK219"/>
  <c r="BK217"/>
  <c r="J216"/>
  <c r="J214"/>
  <c r="J213"/>
  <c r="J207"/>
  <c r="J161"/>
  <c r="J148"/>
  <c r="BK145"/>
  <c r="J138"/>
  <c r="J134"/>
  <c r="J130"/>
  <c i="4" r="J180"/>
  <c r="BK177"/>
  <c r="BK172"/>
  <c r="BK163"/>
  <c r="BK148"/>
  <c r="BK145"/>
  <c r="BK143"/>
  <c r="J139"/>
  <c r="BK127"/>
  <c i="3" r="J135"/>
  <c r="BK126"/>
  <c r="J123"/>
  <c i="2" r="J164"/>
  <c r="J159"/>
  <c r="J157"/>
  <c r="BK152"/>
  <c r="J146"/>
  <c r="BK142"/>
  <c r="BK139"/>
  <c r="BK135"/>
  <c i="5" r="J241"/>
  <c r="BK240"/>
  <c r="BK235"/>
  <c r="BK234"/>
  <c r="J226"/>
  <c r="J220"/>
  <c r="J219"/>
  <c r="J217"/>
  <c r="BK214"/>
  <c r="BK201"/>
  <c r="BK193"/>
  <c r="J182"/>
  <c r="J175"/>
  <c r="BK169"/>
  <c r="BK164"/>
  <c r="J159"/>
  <c r="J150"/>
  <c r="J147"/>
  <c r="BK140"/>
  <c r="BK138"/>
  <c r="BK134"/>
  <c r="BK130"/>
  <c r="BK128"/>
  <c i="4" r="J174"/>
  <c r="BK170"/>
  <c r="BK166"/>
  <c r="J163"/>
  <c r="J160"/>
  <c r="J145"/>
  <c r="BK136"/>
  <c r="BK133"/>
  <c r="BK130"/>
  <c r="J124"/>
  <c i="3" r="BK136"/>
  <c r="BK131"/>
  <c r="J131"/>
  <c r="J130"/>
  <c i="2" r="BK162"/>
  <c r="BK159"/>
  <c r="J144"/>
  <c r="J139"/>
  <c r="J133"/>
  <c r="BK127"/>
  <c i="1" r="AS94"/>
  <c i="5" r="J234"/>
  <c r="J230"/>
  <c r="BK218"/>
  <c r="BK207"/>
  <c r="J201"/>
  <c r="J193"/>
  <c r="BK182"/>
  <c r="BK167"/>
  <c r="BK165"/>
  <c r="J164"/>
  <c r="J153"/>
  <c r="BK148"/>
  <c r="BK147"/>
  <c r="J140"/>
  <c r="J133"/>
  <c r="J129"/>
  <c r="BK127"/>
  <c i="4" r="J184"/>
  <c r="BK183"/>
  <c r="BK180"/>
  <c r="J172"/>
  <c r="BK168"/>
  <c r="BK155"/>
  <c r="J146"/>
  <c r="BK142"/>
  <c r="J134"/>
  <c r="J133"/>
  <c r="J130"/>
  <c r="BK126"/>
  <c i="3" r="BK135"/>
  <c r="BK133"/>
  <c i="2" r="BK146"/>
  <c r="J137"/>
  <c r="J135"/>
  <c r="J131"/>
  <c i="5" r="J236"/>
  <c r="J233"/>
  <c r="BK230"/>
  <c r="BK227"/>
  <c r="BK224"/>
  <c r="J218"/>
  <c r="BK213"/>
  <c r="J197"/>
  <c r="BK175"/>
  <c r="J169"/>
  <c r="J165"/>
  <c r="BK161"/>
  <c r="BK159"/>
  <c r="BK153"/>
  <c r="J145"/>
  <c r="J142"/>
  <c r="J136"/>
  <c r="BK129"/>
  <c r="J128"/>
  <c i="4" r="J183"/>
  <c r="BK174"/>
  <c r="J168"/>
  <c r="BK157"/>
  <c r="J155"/>
  <c r="J153"/>
  <c r="J136"/>
  <c r="J127"/>
  <c i="3" r="J126"/>
  <c r="BK123"/>
  <c i="2" r="BK164"/>
  <c r="J155"/>
  <c r="J154"/>
  <c r="J148"/>
  <c r="J142"/>
  <c r="J140"/>
  <c r="BK133"/>
  <c i="5" r="BK236"/>
  <c r="BK226"/>
  <c r="J224"/>
  <c r="J222"/>
  <c r="BK220"/>
  <c r="J167"/>
  <c r="BK136"/>
  <c i="4" r="BK124"/>
  <c i="2" r="J127"/>
  <c i="4" r="J170"/>
  <c r="J166"/>
  <c r="J157"/>
  <c r="J148"/>
  <c r="BK134"/>
  <c r="J126"/>
  <c i="3" r="J136"/>
  <c i="2" r="J162"/>
  <c r="BK155"/>
  <c r="J152"/>
  <c r="BK151"/>
  <c r="BK144"/>
  <c r="BK140"/>
  <c r="BK137"/>
  <c l="1" r="BK150"/>
  <c r="J150"/>
  <c r="J101"/>
  <c r="R153"/>
  <c i="3" r="R129"/>
  <c r="R128"/>
  <c i="4" r="BK152"/>
  <c r="J152"/>
  <c r="J99"/>
  <c i="2" r="T150"/>
  <c i="3" r="P129"/>
  <c r="P128"/>
  <c i="4" r="P123"/>
  <c i="5" r="R239"/>
  <c i="2" r="R130"/>
  <c r="BK153"/>
  <c r="J153"/>
  <c r="J102"/>
  <c i="3" r="T122"/>
  <c i="4" r="R152"/>
  <c r="R182"/>
  <c i="5" r="T126"/>
  <c r="P163"/>
  <c r="P174"/>
  <c i="2" r="T130"/>
  <c r="P153"/>
  <c i="3" r="P122"/>
  <c r="P121"/>
  <c r="P120"/>
  <c i="1" r="AU96"/>
  <c i="4" r="P152"/>
  <c r="T182"/>
  <c i="5" r="BK126"/>
  <c r="J126"/>
  <c r="J98"/>
  <c r="BK163"/>
  <c r="J163"/>
  <c r="J99"/>
  <c r="BK174"/>
  <c r="J174"/>
  <c r="J100"/>
  <c r="T174"/>
  <c r="BK215"/>
  <c r="J215"/>
  <c r="J102"/>
  <c r="T212"/>
  <c i="2" r="P130"/>
  <c r="P129"/>
  <c r="P124"/>
  <c i="1" r="AU95"/>
  <c i="2" r="P150"/>
  <c i="3" r="T129"/>
  <c r="T128"/>
  <c i="4" r="T123"/>
  <c r="BK182"/>
  <c r="J182"/>
  <c r="J101"/>
  <c i="2" r="BK130"/>
  <c r="J130"/>
  <c r="J100"/>
  <c r="R150"/>
  <c i="3" r="R122"/>
  <c r="R121"/>
  <c r="R120"/>
  <c i="4" r="BK123"/>
  <c r="T152"/>
  <c r="P182"/>
  <c i="5" r="P126"/>
  <c r="R163"/>
  <c r="R125"/>
  <c r="R124"/>
  <c r="T163"/>
  <c r="R174"/>
  <c r="BK212"/>
  <c r="J212"/>
  <c r="J101"/>
  <c r="P212"/>
  <c r="R212"/>
  <c r="P215"/>
  <c r="R215"/>
  <c r="T215"/>
  <c r="BK232"/>
  <c r="J232"/>
  <c r="J103"/>
  <c r="P232"/>
  <c r="R232"/>
  <c r="T232"/>
  <c r="BK239"/>
  <c r="J239"/>
  <c r="J104"/>
  <c r="T239"/>
  <c i="6" r="BK121"/>
  <c i="2" r="T153"/>
  <c i="3" r="BK122"/>
  <c r="J122"/>
  <c r="J98"/>
  <c r="BK129"/>
  <c r="J129"/>
  <c r="J100"/>
  <c i="4" r="R123"/>
  <c r="R122"/>
  <c r="R121"/>
  <c i="5" r="P239"/>
  <c i="6" r="P121"/>
  <c r="P120"/>
  <c r="P119"/>
  <c i="1" r="AU99"/>
  <c i="6" r="R121"/>
  <c r="R120"/>
  <c r="R119"/>
  <c r="T121"/>
  <c r="T120"/>
  <c r="T119"/>
  <c i="2" r="BE131"/>
  <c r="BE135"/>
  <c r="BE154"/>
  <c i="3" r="BE133"/>
  <c i="4" r="E111"/>
  <c r="F118"/>
  <c r="BE130"/>
  <c r="BE133"/>
  <c r="BE155"/>
  <c r="BE184"/>
  <c i="2" r="BE159"/>
  <c i="5" r="J89"/>
  <c r="BE138"/>
  <c r="BE159"/>
  <c r="BE169"/>
  <c r="BE227"/>
  <c i="2" r="F92"/>
  <c r="BE139"/>
  <c r="BE140"/>
  <c r="BE146"/>
  <c r="BE148"/>
  <c r="BK126"/>
  <c r="BK125"/>
  <c r="J125"/>
  <c r="J97"/>
  <c r="BK163"/>
  <c r="J163"/>
  <c r="J104"/>
  <c i="3" r="E110"/>
  <c r="F117"/>
  <c r="BE130"/>
  <c i="4" r="BE139"/>
  <c r="BE142"/>
  <c r="BE148"/>
  <c r="BE163"/>
  <c r="BE170"/>
  <c r="BE172"/>
  <c r="BE180"/>
  <c i="5" r="F121"/>
  <c r="BE150"/>
  <c r="BE207"/>
  <c r="BE214"/>
  <c r="BE220"/>
  <c i="2" r="BE133"/>
  <c r="BE144"/>
  <c r="BE164"/>
  <c i="4" r="J115"/>
  <c r="BE127"/>
  <c r="BE136"/>
  <c r="BE143"/>
  <c r="BE145"/>
  <c r="BE153"/>
  <c r="BE166"/>
  <c r="BE174"/>
  <c r="BE177"/>
  <c i="5" r="E114"/>
  <c r="BE130"/>
  <c r="BE134"/>
  <c r="BE161"/>
  <c r="BE217"/>
  <c r="BE236"/>
  <c i="2" r="E114"/>
  <c r="BE137"/>
  <c r="BE142"/>
  <c r="BE157"/>
  <c r="BK161"/>
  <c r="J161"/>
  <c r="J103"/>
  <c i="3" r="BE123"/>
  <c r="BE126"/>
  <c r="BE131"/>
  <c r="BE135"/>
  <c i="4" r="BE157"/>
  <c r="BE168"/>
  <c r="BE183"/>
  <c r="BK179"/>
  <c r="J179"/>
  <c r="J100"/>
  <c i="5" r="BE128"/>
  <c r="BE129"/>
  <c r="BE153"/>
  <c r="BE167"/>
  <c r="BE197"/>
  <c r="BE213"/>
  <c r="BE216"/>
  <c r="BE218"/>
  <c r="BE224"/>
  <c r="BE233"/>
  <c i="2" r="J89"/>
  <c r="BE127"/>
  <c r="BE151"/>
  <c r="BE162"/>
  <c i="3" r="J114"/>
  <c r="BE136"/>
  <c i="4" r="BE134"/>
  <c r="BE146"/>
  <c r="BE160"/>
  <c i="5" r="BE127"/>
  <c r="BE133"/>
  <c r="BE136"/>
  <c r="BE142"/>
  <c r="BE147"/>
  <c r="BE175"/>
  <c r="BE201"/>
  <c r="BE226"/>
  <c r="BE230"/>
  <c r="BE234"/>
  <c r="BE235"/>
  <c r="BE240"/>
  <c r="BE241"/>
  <c i="6" r="E85"/>
  <c r="J113"/>
  <c r="BE122"/>
  <c r="BE126"/>
  <c r="BE128"/>
  <c r="BE135"/>
  <c r="BE138"/>
  <c r="BE145"/>
  <c r="BE147"/>
  <c r="BE150"/>
  <c r="BE153"/>
  <c r="BE155"/>
  <c r="BE159"/>
  <c i="2" r="BE152"/>
  <c r="BE155"/>
  <c i="4" r="BE124"/>
  <c r="BE126"/>
  <c i="5" r="BE140"/>
  <c r="BE145"/>
  <c r="BE148"/>
  <c r="BE164"/>
  <c r="BE165"/>
  <c r="BE182"/>
  <c r="BE193"/>
  <c r="BE219"/>
  <c r="BE222"/>
  <c i="6" r="F92"/>
  <c r="BE124"/>
  <c r="BE127"/>
  <c r="BE131"/>
  <c r="BE133"/>
  <c r="BE137"/>
  <c r="BE140"/>
  <c r="BE141"/>
  <c r="BE143"/>
  <c r="BE148"/>
  <c r="BE151"/>
  <c r="BK158"/>
  <c r="J158"/>
  <c r="J99"/>
  <c i="2" r="F37"/>
  <c i="1" r="BD95"/>
  <c i="5" r="F34"/>
  <c i="1" r="BA98"/>
  <c i="5" r="F35"/>
  <c i="1" r="BB98"/>
  <c i="6" r="F37"/>
  <c i="1" r="BD99"/>
  <c i="4" r="F36"/>
  <c i="1" r="BC97"/>
  <c i="3" r="J34"/>
  <c i="1" r="AW96"/>
  <c i="4" r="J34"/>
  <c i="1" r="AW97"/>
  <c i="2" r="J34"/>
  <c i="1" r="AW95"/>
  <c i="4" r="F35"/>
  <c i="1" r="BB97"/>
  <c i="6" r="F34"/>
  <c i="1" r="BA99"/>
  <c i="4" r="F34"/>
  <c i="1" r="BA97"/>
  <c i="3" r="F36"/>
  <c i="1" r="BC96"/>
  <c i="5" r="F36"/>
  <c i="1" r="BC98"/>
  <c i="5" r="F37"/>
  <c i="1" r="BD98"/>
  <c i="2" r="F35"/>
  <c i="1" r="BB95"/>
  <c i="6" r="F35"/>
  <c i="1" r="BB99"/>
  <c i="3" r="F35"/>
  <c i="1" r="BB96"/>
  <c i="4" r="F37"/>
  <c i="1" r="BD97"/>
  <c i="3" r="F37"/>
  <c i="1" r="BD96"/>
  <c i="6" r="J34"/>
  <c i="1" r="AW99"/>
  <c i="2" r="F36"/>
  <c i="1" r="BC95"/>
  <c i="3" r="F34"/>
  <c i="1" r="BA96"/>
  <c i="5" r="J34"/>
  <c i="1" r="AW98"/>
  <c i="6" r="F36"/>
  <c i="1" r="BC99"/>
  <c i="2" r="F34"/>
  <c i="1" r="BA95"/>
  <c i="4" l="1" r="T122"/>
  <c r="T121"/>
  <c i="5" r="P125"/>
  <c r="P124"/>
  <c i="1" r="AU98"/>
  <c i="3" r="T121"/>
  <c r="T120"/>
  <c i="4" r="P122"/>
  <c r="P121"/>
  <c i="1" r="AU97"/>
  <c i="6" r="BK120"/>
  <c r="J120"/>
  <c r="J97"/>
  <c i="4" r="BK122"/>
  <c r="BK121"/>
  <c r="J121"/>
  <c i="5" r="T125"/>
  <c r="T124"/>
  <c i="2" r="T129"/>
  <c r="T124"/>
  <c r="R129"/>
  <c r="R124"/>
  <c i="4" r="J123"/>
  <c r="J98"/>
  <c i="5" r="BK125"/>
  <c r="BK124"/>
  <c r="J124"/>
  <c r="J96"/>
  <c i="2" r="J126"/>
  <c r="J98"/>
  <c i="3" r="BK121"/>
  <c r="J121"/>
  <c r="J97"/>
  <c r="BK128"/>
  <c r="J128"/>
  <c r="J99"/>
  <c i="6" r="J121"/>
  <c r="J98"/>
  <c i="2" r="BK129"/>
  <c r="J129"/>
  <c r="J99"/>
  <c i="1" r="BD94"/>
  <c r="W33"/>
  <c i="2" r="F33"/>
  <c i="1" r="AZ95"/>
  <c i="3" r="J33"/>
  <c i="1" r="AV96"/>
  <c r="AT96"/>
  <c i="6" r="F33"/>
  <c i="1" r="AZ99"/>
  <c i="4" r="J30"/>
  <c i="1" r="AG97"/>
  <c i="4" r="J33"/>
  <c i="1" r="AV97"/>
  <c r="AT97"/>
  <c i="6" r="J33"/>
  <c i="1" r="AV99"/>
  <c r="AT99"/>
  <c r="BB94"/>
  <c r="W31"/>
  <c i="5" r="F33"/>
  <c i="1" r="AZ98"/>
  <c i="5" r="J33"/>
  <c i="1" r="AV98"/>
  <c r="AT98"/>
  <c i="2" r="J33"/>
  <c i="1" r="AV95"/>
  <c r="AT95"/>
  <c r="BC94"/>
  <c r="AY94"/>
  <c i="3" r="F33"/>
  <c i="1" r="AZ96"/>
  <c r="BA94"/>
  <c r="W30"/>
  <c i="4" r="F33"/>
  <c i="1" r="AZ97"/>
  <c i="4" l="1" r="J39"/>
  <c i="2" r="BK124"/>
  <c r="J124"/>
  <c i="3" r="BK120"/>
  <c r="J120"/>
  <c r="J96"/>
  <c i="4" r="J96"/>
  <c r="J122"/>
  <c r="J97"/>
  <c i="5" r="J125"/>
  <c r="J97"/>
  <c i="6" r="BK119"/>
  <c r="J119"/>
  <c i="1" r="AN97"/>
  <c r="AU94"/>
  <c i="2" r="J30"/>
  <c i="1" r="AG95"/>
  <c r="AN95"/>
  <c r="AX94"/>
  <c r="AZ94"/>
  <c r="W29"/>
  <c r="W32"/>
  <c i="5" r="J30"/>
  <c i="1" r="AG98"/>
  <c r="AN98"/>
  <c r="AW94"/>
  <c r="AK30"/>
  <c i="6" r="J30"/>
  <c i="1" r="AG99"/>
  <c r="AN99"/>
  <c i="2" l="1" r="J96"/>
  <c r="J39"/>
  <c i="6" r="J96"/>
  <c i="5" r="J39"/>
  <c i="6" r="J39"/>
  <c i="3" r="J30"/>
  <c i="1" r="AG96"/>
  <c r="AN96"/>
  <c r="AV94"/>
  <c r="AK29"/>
  <c i="3" l="1" r="J39"/>
  <c i="1" r="AT94"/>
  <c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<sst xmlns="http://schemas.openxmlformats.org/spreadsheetml/2006/main">
  <si>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</si>
  <si>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</si>
  <si>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</si>
  <si>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</si>
  <si>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</si>
  <si>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{58a04137-9eb0-46f4-984a-51c1912705f2}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</si>
  <si>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</si>
  <si>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</si>
  <si>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</si>
  <si>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</si>
  <si>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</si>
  <si>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</si>
  <si>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</si>
  <si>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</si>
  <si>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26/2019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</si>
  <si>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</si>
  <si>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</si>
  <si>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POLNÍ CESTA HC1 k.ú. Blansko u Hrochova Týnce</t>
  </si>
  <si>
    <t>KSO:</t>
  </si>
  <si>
    <t>CC-CZ:</t>
  </si>
  <si>
    <t>Místo:</t>
  </si>
  <si>
    <t>Blansko u Hrochova Týnce</t>
  </si>
  <si>
    <t>Datum:</t>
  </si>
  <si>
    <t>16. 10. 2019</t>
  </si>
  <si>
    <t>Zadavatel:</t>
  </si>
  <si>
    <t>IČ:</t>
  </si>
  <si>
    <t>ČR – Ministerstvo zemědělství</t>
  </si>
  <si>
    <t>DIČ:</t>
  </si>
  <si>
    <t>Uchazeč:</t>
  </si>
  <si>
    <t>Vyplň údaj</t>
  </si>
  <si>
    <t>Projektant:</t>
  </si>
  <si>
    <t>Ing. arch. Martin Jirovský</t>
  </si>
  <si>
    <t>True</t>
  </si>
  <si>
    <t>Zpracovatel:</t>
  </si>
  <si>
    <t>Ing. Barbora Baňárová</t>
  </si>
  <si>
    <t>Poznámka:</t>
  </si>
  <si>
    <t xml:space="preserve">Soupis prací je sestaven s využitím položek Cenové soustavy ÚRS. Cenové a technické_x000d_
podmínky položek Cenové soustavy ÚRS, které nejsou uvedeny v soupisu prací_x000d_
(informace z tzv. úvodních částí katalogů) jsou neomezeně dálkově k dispozici na_x000d_
www.cs-urs.cz. Položky soupisu prací, které nemají ve sloupci „Cenová soustava“ uveden žádný údaj, nepochází z Cenové soustavy ÚRS a jejich cena byla určena odborným odhadem zpracovatele projektové dokumentace na základě jeho odborné způsobilosti nebo na základě průzkumu trhu (ceníky výrobců či dodavatelů dostupné na internetu nebo jejich cenové nabídky._x000d_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</si>
  <si>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</si>
  <si>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</si>
  <si>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</si>
  <si>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</si>
  <si>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</si>
  <si>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</si>
  <si>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</si>
  <si>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</si>
  <si>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</si>
  <si>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</si>
  <si>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</si>
  <si>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</si>
  <si>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</si>
  <si>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</si>
  <si>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</si>
  <si>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</si>
  <si>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</si>
  <si>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</si>
  <si>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</si>
  <si>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</si>
  <si>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</si>
  <si>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</si>
  <si>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</si>
  <si>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</si>
  <si>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</si>
  <si>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</si>
  <si>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</si>
  <si>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</si>
  <si>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</si>
  <si>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</si>
  <si>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</si>
  <si>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</si>
  <si>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</si>
  <si>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</si>
  <si>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</si>
  <si>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</si>
  <si>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</si>
  <si>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</si>
  <si>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</si>
  <si>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</si>
  <si>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</si>
  <si>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</si>
  <si>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</si>
  <si>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</si>
  <si>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</si>
  <si>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VON</t>
  </si>
  <si>
    <t xml:space="preserve">Všeobecné a obecné náklady </t>
  </si>
  <si>
    <t>1</t>
  </si>
  <si>
    <t>{546e886a-7fdd-4bc1-b0ab-30619c506cc5}</t>
  </si>
  <si>
    <t>2</t>
  </si>
  <si>
    <t>SO 001</t>
  </si>
  <si>
    <t>Bourací práce</t>
  </si>
  <si>
    <t>STA</t>
  </si>
  <si>
    <t>{c863c040-9479-429e-b050-96730d2cff5e}</t>
  </si>
  <si>
    <t>SO 101</t>
  </si>
  <si>
    <t xml:space="preserve">Vozovka polní cesty </t>
  </si>
  <si>
    <t>{fd0b477c-53f8-4ccb-8d5e-b0b6615d570e}</t>
  </si>
  <si>
    <t>822 29</t>
  </si>
  <si>
    <t>SO 301</t>
  </si>
  <si>
    <t xml:space="preserve">Odvodnění komunikace </t>
  </si>
  <si>
    <t>{8d53947c-8d22-4da7-b268-80148106435f}</t>
  </si>
  <si>
    <t>827 21</t>
  </si>
  <si>
    <t>SO 801</t>
  </si>
  <si>
    <t>Sadové úpravy</t>
  </si>
  <si>
    <t>{e52f9e9a-f1bf-40fd-b3d0-d4450ae11aa4}</t>
  </si>
  <si>
    <t>823 27</t>
  </si>
  <si>
    <t>KRYCÍ LIST SOUPISU PRACÍ</t>
  </si>
  <si>
    <t>Objekt:</t>
  </si>
  <si>
    <t xml:space="preserve">VON - Všeobecné a obecné náklady </t>
  </si>
  <si>
    <t xml:space="preserve">Soupis prací je sestaven s využitím položek Cenové soustavy ÚRS. Cenové a technické podmínky položek Cenové soustavy ÚRS, které nejsou uvedeny v soupisu prací (informace z tzv. úvodních částí katalogů) jsou neomezeně dálkově k dispozici na www.cs-urs.cz. Položky soupisu prací, které nemají ve sloupci „Cenová soustava“ uveden žádný údaj, nepochází z Cenové soustavy ÚRS a jejich cena byla určena odborným odhadem zpracovatele projektové dokumentace na základě jeho odborné způsobilosti nebo na základě průzkumu trhu (ceníky výrobců či dodavatelů dostupné na internetu nebo jejich cenové nabídky.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</si>
  <si>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</si>
  <si>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</si>
  <si>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</si>
  <si>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</si>
  <si>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</si>
  <si>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</si>
  <si>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práce-bourání</t>
  </si>
  <si>
    <t>VRN - Vedlejší rozpočtové náklady</t>
  </si>
  <si>
    <t xml:space="preserve">    0 - Vedlejší rozpočtové náklady</t>
  </si>
  <si>
    <t xml:space="preserve">    VRN1 - Průzkumné, geodetické a projektové práce</t>
  </si>
  <si>
    <t xml:space="preserve">    VRN3 - Zařízení staveniště</t>
  </si>
  <si>
    <t xml:space="preserve">    VRN6 - Územní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</si>
  <si>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</si>
  <si>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</si>
  <si>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</si>
  <si>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</si>
  <si>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</si>
  <si>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</si>
  <si>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</si>
  <si>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</si>
  <si>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</si>
  <si>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</si>
  <si>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</si>
  <si>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</si>
  <si>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</si>
  <si>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</si>
  <si>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</si>
  <si>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</si>
  <si>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</si>
  <si>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</si>
  <si>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práce-bourání</t>
  </si>
  <si>
    <t>K</t>
  </si>
  <si>
    <t>913111115.R</t>
  </si>
  <si>
    <t>Montáž a demontáž dočasných dopravních značek samostatných značek základních, včetně pronájmu a demontáže, včetně vyřízení všech potřebných povolení Dle PD po celou dobu výstavby</t>
  </si>
  <si>
    <t>komplet</t>
  </si>
  <si>
    <t>4</t>
  </si>
  <si>
    <t>353751588</t>
  </si>
  <si>
    <t>P</t>
  </si>
  <si>
    <t xml:space="preserve">Poznámka k položce:_x000d_
Zpracování DIO, vč. zařízení a odstranění přechodného dopravního značení. Zajištění vydání všech potřebných rozhodnutí a stanovení pro přechodnou úpravu provozu na pozemních komunikacích dle zpracované PD a dle vyjádření dotčených orgánů._x000d_
-          Soustavní péče zhotovitele o kvalitní přechodné značení_x000d_
-          Zabezpečení změny dopravního značení</t>
  </si>
  <si>
    <t>VRN</t>
  </si>
  <si>
    <t>Vedlejší rozpočtové náklady</t>
  </si>
  <si>
    <t>5</t>
  </si>
  <si>
    <t>012203000</t>
  </si>
  <si>
    <t>Průzkumné, geodetické a projektové práce geodetické práce před a při provádění stavby</t>
  </si>
  <si>
    <t>kpl</t>
  </si>
  <si>
    <t>1024</t>
  </si>
  <si>
    <t>-302218191</t>
  </si>
  <si>
    <t>Poznámka k položce:_x000d_
Veškeré geodetické činnosti spojené s vytyčením stavebních objektů, inženýrských objektů a inženýrských sítí (vč. úhrady za jejich vytýčení). Geodetické vytýčení staveniště v terénu před zahájením stavebních prací (směrové, výškové)</t>
  </si>
  <si>
    <t>3</t>
  </si>
  <si>
    <t>012303000</t>
  </si>
  <si>
    <t xml:space="preserve">Geodetické práce po výstavbě - geodetické zaměření ve formátu Microstation_x000d_
</t>
  </si>
  <si>
    <t>1414090405</t>
  </si>
  <si>
    <t>Poznámka k položce:_x000d_
Veškeré geodetické činnosti spojené se zdokumentováním skutečného provedení stavby stavebních objektů, inženýrských objektů a inženýrských sítí. Geodetické zaměření provést ve III. třídě přesnosti ve formátu .dgn V7 (Microstation)</t>
  </si>
  <si>
    <t>013254000</t>
  </si>
  <si>
    <t>Průzkumné, geodetické a projektové práce projektové práce dokumentace stavby (výkresová a textová) skutečného provedení stavby</t>
  </si>
  <si>
    <t>1720966629</t>
  </si>
  <si>
    <t>Poznámka k položce:_x000d_
Vyhotovení dokumentace skutečného provedení stavby v rozsahu a podrobnosti dle zadávací dokumentace. Dodavatel provádí tyto projekční práce průběžně po celou dobu realizace stavby - 4 vyhotovení v tištěné podobě a 1 vyhotovení v el. podobě na CD.</t>
  </si>
  <si>
    <t>013194000</t>
  </si>
  <si>
    <t>Doklady potřebné ke kolaudaci jinde neuvedené</t>
  </si>
  <si>
    <t>424120872</t>
  </si>
  <si>
    <t xml:space="preserve">Poznámka k položce:_x000d_
Veškeré jiné administrativní a správní úkony vyplývající ze zadávací dokumentace veřejné zakázky nutné k řádnému dokončení a předání díla._x000d_
</t>
  </si>
  <si>
    <t>6</t>
  </si>
  <si>
    <t>022002000</t>
  </si>
  <si>
    <t>Ochrana stávajících inženýrských sítí před poškozením a osazení chráničky NN kabelu</t>
  </si>
  <si>
    <t>243016214</t>
  </si>
  <si>
    <t>7</t>
  </si>
  <si>
    <t>043002000-1</t>
  </si>
  <si>
    <t>Inženýrská činnost - zkouška modulu přetvárnosti</t>
  </si>
  <si>
    <t>207036073</t>
  </si>
  <si>
    <t xml:space="preserve">Poznámka k položce:_x000d_
Jedná se o kontrolní zkoušku pro potřebu objednatele. Povinné zkoušky k jednotlivým konstrukčním vrstvám včetně zemního tělesa komunikace v rozsahu dle platných ČSN jsou zahrnuty v příslušných položkách. </t>
  </si>
  <si>
    <t>8</t>
  </si>
  <si>
    <t>043002000-2</t>
  </si>
  <si>
    <t>Inženýrská činnost - zkouška míry zhutnění</t>
  </si>
  <si>
    <t>1722519200</t>
  </si>
  <si>
    <t>043002000-3</t>
  </si>
  <si>
    <t>Inženýrská činnost - zkouška vlhkosti</t>
  </si>
  <si>
    <t>-179238082</t>
  </si>
  <si>
    <t>10</t>
  </si>
  <si>
    <t>043002000-4</t>
  </si>
  <si>
    <t>Inženýrská činnost - zkouška únosnosti zemní pláně</t>
  </si>
  <si>
    <t>-2072884523</t>
  </si>
  <si>
    <t>11</t>
  </si>
  <si>
    <t>043002000-5</t>
  </si>
  <si>
    <t>Inženýrská činnost - zkouška nivelační</t>
  </si>
  <si>
    <t>575629974</t>
  </si>
  <si>
    <t>VRN1</t>
  </si>
  <si>
    <t>Průzkumné, geodetické a projektové práce</t>
  </si>
  <si>
    <t>12</t>
  </si>
  <si>
    <t>011314000</t>
  </si>
  <si>
    <t>Náklady na zajištění záchranného archeologického výzkumu v průběhu realizace stavby</t>
  </si>
  <si>
    <t>-1838854832</t>
  </si>
  <si>
    <t>13</t>
  </si>
  <si>
    <t>013002000.1</t>
  </si>
  <si>
    <t>Hlavní tituly průvodních činností a nákladů průzkumné, geodetické a projektové práce projektové práce - geometrický plán pro KN</t>
  </si>
  <si>
    <t>-1998459757</t>
  </si>
  <si>
    <t>VRN3</t>
  </si>
  <si>
    <t>Zařízení staveniště</t>
  </si>
  <si>
    <t>14</t>
  </si>
  <si>
    <t>031002000</t>
  </si>
  <si>
    <t>Pasportizace stávajících objektů a komunikací (objízdných tras) - před zahájením a po ukončení stavebních prací</t>
  </si>
  <si>
    <t>-1955280043</t>
  </si>
  <si>
    <t>032002000</t>
  </si>
  <si>
    <t>Hlavní tituly průvodních činností a nákladů zařízení staveniště vybavení staveniště</t>
  </si>
  <si>
    <t>743885891</t>
  </si>
  <si>
    <t xml:space="preserve">Poznámka k položce:_x000d_
Součástí položky je zejména :
- náklady na stavební buňky (kanceláře, stavební sklady, mobilní WC atd.)
- zřízení provozorních komunikací (lávky, můstky, zábrany atd.)
- skládky na staveništi
- zabezpečení staveniště (ohrazení prováděných objektů a osvětlení staveniště, atd.)
- kontejnery na odpad.
Součástí je také :
- zajištění bezpečnosti (BOZP) během výstavby
- zpracování plánu organizace výstavby aj."_x000d_
Návrh zařízení staveniště provede dodavatel stavby, daný návrh zohlední do jednotkové ceny této položky._x000d_
</t>
  </si>
  <si>
    <t>16</t>
  </si>
  <si>
    <t>034203000</t>
  </si>
  <si>
    <t>Zařízení staveniště zabezpečení staveniště oplocení staveniště - dodávka, montáž a demontáž</t>
  </si>
  <si>
    <t>808457206</t>
  </si>
  <si>
    <t>Poznámka k položce:_x000d_
Staveništěm bude komunikace. Nebezpečná místa (zejména výkopy) budou ohrazena - zabezpečena proti pádu ve tmě nebo nevidomé osoby (zarážka pro bílou hůl ve výšce 100 - 250 mm), samotné označení výstražnými páskami je nedostačující.</t>
  </si>
  <si>
    <t>17</t>
  </si>
  <si>
    <t>039002000</t>
  </si>
  <si>
    <t>Hlavní tituly průvodních činností a nákladů zařízení staveniště zrušení zařízení staveniště</t>
  </si>
  <si>
    <t>-1325806321</t>
  </si>
  <si>
    <t>Poznámka k položce:_x000d_
Veškeré činnosti spojené se zrušením staveniště včetně uvedení částí neřešených projektovou dokumentací dotčených stavbou do původního stavu.</t>
  </si>
  <si>
    <t>VRN6</t>
  </si>
  <si>
    <t>Územní vlivy</t>
  </si>
  <si>
    <t>18</t>
  </si>
  <si>
    <t>060001000</t>
  </si>
  <si>
    <t>Odvodnění staveniště</t>
  </si>
  <si>
    <t>465663027</t>
  </si>
  <si>
    <t>VRN9</t>
  </si>
  <si>
    <t>Ostatní náklady</t>
  </si>
  <si>
    <t>19</t>
  </si>
  <si>
    <t>092002000</t>
  </si>
  <si>
    <t>Čištění přilehlých komunikací, chodníků</t>
  </si>
  <si>
    <t>89224642</t>
  </si>
  <si>
    <t>Poznámka k položce:_x000d_
Čištění bude prováděno při znečištění</t>
  </si>
  <si>
    <t>SO 001 - Bourací práce</t>
  </si>
  <si>
    <t xml:space="preserve">    1 - Zemní práce</t>
  </si>
  <si>
    <t xml:space="preserve">      997 - Přesun sutě</t>
  </si>
  <si>
    <t>Zemní práce</t>
  </si>
  <si>
    <t>113107223</t>
  </si>
  <si>
    <t>Odstranění podkladů nebo krytů s přemístěním hmot na skládku na vzdálenost do 20 m nebo s naložením na dopravní prostředek v ploše jednotlivě přes 200 m2 z kameniva hrubého drceného, o tl. vrstvy přes 200 do 300 mm</t>
  </si>
  <si>
    <t>m2</t>
  </si>
  <si>
    <t>746687384</t>
  </si>
  <si>
    <t>Poznámka k položce:_x000d_
dle bilancí zemních prací</t>
  </si>
  <si>
    <t>VV</t>
  </si>
  <si>
    <t>2968</t>
  </si>
  <si>
    <t>113107242</t>
  </si>
  <si>
    <t>Odstranění podkladů nebo krytů s přemístěním hmot na skládku na vzdálenost do 20 m nebo s naložením na dopravní prostředek v ploše jednotlivě přes 200 m2 živičných, o tl. vrstvy přes 50 do 100 mm</t>
  </si>
  <si>
    <t>-650879185</t>
  </si>
  <si>
    <t>997</t>
  </si>
  <si>
    <t>Přesun sutě</t>
  </si>
  <si>
    <t>997006551</t>
  </si>
  <si>
    <t>Hrubé urovnání suti na skládce bez zhutnění</t>
  </si>
  <si>
    <t>t</t>
  </si>
  <si>
    <t>1119300366</t>
  </si>
  <si>
    <t>997221845</t>
  </si>
  <si>
    <t>Poplatek za uložení stavebního odpadu na skládce (skládkovné) z asfaltových povrchů</t>
  </si>
  <si>
    <t>739743776</t>
  </si>
  <si>
    <t>652,96</t>
  </si>
  <si>
    <t>997221855</t>
  </si>
  <si>
    <t>Poplatek za uložení stavebního odpadu na skládce (skládkovné) z kameniva</t>
  </si>
  <si>
    <t>2066770936</t>
  </si>
  <si>
    <t>1305,92 "odpad z kameniva"</t>
  </si>
  <si>
    <t>997321511</t>
  </si>
  <si>
    <t>Vodorovná doprava suti a vybouraných hmot bez naložení, s vyložením a hrubým urovnáním po suchu, na vzdálenost do 1 km</t>
  </si>
  <si>
    <t>-440352933</t>
  </si>
  <si>
    <t>997321519</t>
  </si>
  <si>
    <t>Vodorovná doprava suti a vybouraných hmot bez naložení, s vyložením a hrubým urovnáním po suchu, na vzdálenost Příplatek k cenám za každý další i započatý 1 km přes 1 km</t>
  </si>
  <si>
    <t>225961138</t>
  </si>
  <si>
    <t xml:space="preserve">Poznámka k položce:_x000d_
skládka Podhůra vzdálená 16,5 km </t>
  </si>
  <si>
    <t>1958,88*16 'Přepočtené koeficientem množství</t>
  </si>
  <si>
    <t xml:space="preserve">SO 101 - Vozovka polní cesty </t>
  </si>
  <si>
    <t xml:space="preserve">    5 - Komunikace</t>
  </si>
  <si>
    <t xml:space="preserve">    998 - Přesun hmot</t>
  </si>
  <si>
    <t>111151232</t>
  </si>
  <si>
    <t>Pokosení trávníku při souvislé ploše přes 1000 do 10000 m2 lučního na svahu přes 1:5 do 1:2</t>
  </si>
  <si>
    <t>-137805249</t>
  </si>
  <si>
    <t>4588,98*0,3</t>
  </si>
  <si>
    <t>120001101</t>
  </si>
  <si>
    <t>Příplatek k cenám vykopávek za ztížení vykopávky v blízkosti podzemního vedení nebo výbušnin v horninách jakékoliv třídy</t>
  </si>
  <si>
    <t>m3</t>
  </si>
  <si>
    <t>992039388</t>
  </si>
  <si>
    <t>121101103</t>
  </si>
  <si>
    <t>Sejmutí ornice nebo lesní půdy s vodorovným přemístěním na hromady v místě upotřebení nebo na dočasné či trvalé skládky se složením, na vzdálenost přes 100 do 250 m</t>
  </si>
  <si>
    <t>-1046762509</t>
  </si>
  <si>
    <t>Poznámka k položce:_x000d_
Dle bilancí zemních prací</t>
  </si>
  <si>
    <t>4588,98*0,3*0,15 "plocha*30%*tloušťka</t>
  </si>
  <si>
    <t>122201102</t>
  </si>
  <si>
    <t>Odkopávky a prokopávky nezapažené s přehozením výkopku na vzdálenost do 3 m nebo s naložením na dopravní prostředek v hornině tř. 3 přes 100 do 1 000 m3</t>
  </si>
  <si>
    <t>2139314330</t>
  </si>
  <si>
    <t>614,56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</si>
  <si>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</si>
  <si>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</si>
  <si>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-1531860694</t>
  </si>
  <si>
    <t>162301101</t>
  </si>
  <si>
    <t>Vodorovné přemístění výkopku nebo sypaniny po suchu na obvyklém dopravním prostředku, bez naložení výkopku, avšak se složením bez rozhrnutí z horniny tř. 1 až 4 na vzdálenost přes 50 do 500 m</t>
  </si>
  <si>
    <t>-638002672</t>
  </si>
  <si>
    <t>70,2+70,2 "ornice pro rekultivaci HC4+zemina pro rekultivaci HC4</t>
  </si>
  <si>
    <t>162701105</t>
  </si>
  <si>
    <t>Vodorovné přemístění do 10000 m výkopku/sypaniny z horniny tř. 1 až 4</t>
  </si>
  <si>
    <t>-1850454914</t>
  </si>
  <si>
    <t>Poznámka k položce:_x000d_
skládka v Želči</t>
  </si>
  <si>
    <t>206,504+614,56-82,44-70,2-70,2 "sejmutá ornice+odkopávky-násypy-ornice pro rekultivaci HC4-zemina pro rekultivaci HC4</t>
  </si>
  <si>
    <t>162701109</t>
  </si>
  <si>
    <t>Příplatek k vodorovnému přemístění výkopku/sypaniny z horniny tř. 1 až 4 ZKD 1000 m přes 10000 m</t>
  </si>
  <si>
    <t>1640945498</t>
  </si>
  <si>
    <t>Poznámka k položce:_x000d_
skládka Podhůra 16,5 km vzdálená</t>
  </si>
  <si>
    <t>598,224*7 'Přepočtené koeficientem množství</t>
  </si>
  <si>
    <t>167101101</t>
  </si>
  <si>
    <t>Nakládání, skládání a překládání neulehlého výkopku nebo sypaniny nakládání, množství do 100 m3, z hornin tř. 1 až 4</t>
  </si>
  <si>
    <t>-1336266803</t>
  </si>
  <si>
    <t>171101104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</si>
  <si>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přes 100 do 102 % PS</t>
  </si>
  <si>
    <t>2084688120</t>
  </si>
  <si>
    <t>82,44</t>
  </si>
  <si>
    <t>171201201</t>
  </si>
  <si>
    <t>Uložení sypaniny na skládky</t>
  </si>
  <si>
    <t>1278733466</t>
  </si>
  <si>
    <t>171201211</t>
  </si>
  <si>
    <t>Uložení sypaniny poplatek za uložení sypaniny na skládce ( skládkovné )</t>
  </si>
  <si>
    <t>-855576463</t>
  </si>
  <si>
    <t>598,224*1,75 'Přepočtené koeficientem množství</t>
  </si>
  <si>
    <t>181102302</t>
  </si>
  <si>
    <t>Úprava pláně v zářezech se zhutněním</t>
  </si>
  <si>
    <t>1170107263</t>
  </si>
  <si>
    <t>41,96+22,5+8,96+28,39+17,2 "sjezdy</t>
  </si>
  <si>
    <t>(3866,28-279,43-196,03)+885,75*2*0,35 "plocha+rozšíření</t>
  </si>
  <si>
    <t>Součet</t>
  </si>
  <si>
    <t>Komunikace</t>
  </si>
  <si>
    <t>561061121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</si>
  <si>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350 do 400 mm</t>
  </si>
  <si>
    <t>731408949</t>
  </si>
  <si>
    <t>M</t>
  </si>
  <si>
    <t>585301700</t>
  </si>
  <si>
    <t>vápno nehašené CL 90-Q standardní</t>
  </si>
  <si>
    <t>-1602792713</t>
  </si>
  <si>
    <t>4010,845*0,4*4/100*1,25 "plocha*tloušťka*4%*objemová hmotnost</t>
  </si>
  <si>
    <t>564851111</t>
  </si>
  <si>
    <t>Podklad ze štěrkodrti ŠD s rozprostřením a zhutněním, po zhutnění tl. 150 mm</t>
  </si>
  <si>
    <t>1018332564</t>
  </si>
  <si>
    <t xml:space="preserve">Poznámka k položce:_x000d_
-Šterkodrť třídy B fr. 0-63 ŠDB, 150 mm, Edef,2 &gt; 70 MPa_x000d_
</t>
  </si>
  <si>
    <t>(3866,28-279,43-196,03)+885,75*2*0,15 "plocha+rozšíření</t>
  </si>
  <si>
    <t>564851111.1</t>
  </si>
  <si>
    <t>-1051775288</t>
  </si>
  <si>
    <t xml:space="preserve">Poznámka k položce:_x000d_
Štěrkodrť třídy A fr. 0-32, ŠDA 150 mm, Edef,2 &gt; 100 MPa_x000d_
</t>
  </si>
  <si>
    <t>(3866,28-279,43-196,03)+885,75*2*0,1 "plocha+rozšíření</t>
  </si>
  <si>
    <t>564861111</t>
  </si>
  <si>
    <t>Podklad ze štěrkodrti ŠD s rozprostřením a zhutněním, po zhutnění tl. 200 mm</t>
  </si>
  <si>
    <t>-1542402595</t>
  </si>
  <si>
    <t>Poznámka k položce:_x000d_
Štěrkodrť třídy B fr. 0-32 ŠDb	200 mm,	ČSN 73 6126, Edef &gt; 60 MPa</t>
  </si>
  <si>
    <t>565145121</t>
  </si>
  <si>
    <t>Asfaltový beton vrstva podkladní ACP 16 (obalované kamenivo střednězrnné - OKS) s rozprostřením a zhutněním v pruhu šířky přes 3 m, po zhutnění tl. 60 mm</t>
  </si>
  <si>
    <t>176057558</t>
  </si>
  <si>
    <t>(3866,28-279,43-196,03)+885,75*2*0,05 "plocha+rozšíření</t>
  </si>
  <si>
    <t>20</t>
  </si>
  <si>
    <t>569831111</t>
  </si>
  <si>
    <t>Zpevnění krajnic nebo komunikací pro pěší s rozprostřením a zhutněním, po zhutnění štěrkodrtí tl. 100 mm</t>
  </si>
  <si>
    <t>-1122943517</t>
  </si>
  <si>
    <t>Poznámka k položce:_x000d_
dle bilance</t>
  </si>
  <si>
    <t>573191111</t>
  </si>
  <si>
    <t>Postřik infiltrační kationaktivní emulzí v množství 1,00 kg/m2</t>
  </si>
  <si>
    <t>-1473306613</t>
  </si>
  <si>
    <t>22</t>
  </si>
  <si>
    <t>573231108</t>
  </si>
  <si>
    <t>Postřik spojovací PS bez posypu kamenivem ze silniční emulze, v množství 0,50 kg/m2</t>
  </si>
  <si>
    <t>-878352323</t>
  </si>
  <si>
    <t>23</t>
  </si>
  <si>
    <t>577134141</t>
  </si>
  <si>
    <t>Asfaltový beton vrstva obrusná ACO 11 (ABS) s rozprostřením a se zhutněním z modifikovaného asfaltu v pruhu šířky přes 3 m tl. 40 mm</t>
  </si>
  <si>
    <t>-448514363</t>
  </si>
  <si>
    <t>3866,28-279,43-196,03 "asfalt</t>
  </si>
  <si>
    <t>24</t>
  </si>
  <si>
    <t>599141111</t>
  </si>
  <si>
    <t>Vyplnění spár mezi silničními dílci jakékoliv tloušťky živičnou zálivkou</t>
  </si>
  <si>
    <t>m</t>
  </si>
  <si>
    <t>323700921</t>
  </si>
  <si>
    <t xml:space="preserve">4+3,5+4,6 "napojení  kcí"</t>
  </si>
  <si>
    <t>25</t>
  </si>
  <si>
    <t>919735113</t>
  </si>
  <si>
    <t>Řezání stávajícího živičného krytu nebo podkladu hloubky přes 100 do 150 mm</t>
  </si>
  <si>
    <t>-9872605</t>
  </si>
  <si>
    <t>998</t>
  </si>
  <si>
    <t>Přesun hmot</t>
  </si>
  <si>
    <t>26</t>
  </si>
  <si>
    <t>998225111</t>
  </si>
  <si>
    <t>Přesun hmot pro komunikace s krytem z kameniva, monolitickým betonovým nebo živičným dopravní vzdálenost do 200 m jakékoliv délky objektu</t>
  </si>
  <si>
    <t>-424085428</t>
  </si>
  <si>
    <t>27</t>
  </si>
  <si>
    <t>998225191</t>
  </si>
  <si>
    <t>Přesun hmot pro komunikace s krytem z kameniva, monolitickým betonovým nebo živičným Příplatek k ceně za zvětšený přesun přes vymezenou největší dopravní vzdálenost do 1000 m</t>
  </si>
  <si>
    <t>2122259606</t>
  </si>
  <si>
    <t xml:space="preserve">SO 301 - Odvodnění komunikace </t>
  </si>
  <si>
    <t xml:space="preserve">    2 - Zakládání</t>
  </si>
  <si>
    <t xml:space="preserve">    4 - Vodorovné konstrukce</t>
  </si>
  <si>
    <t xml:space="preserve">    8 - Trubní vedení</t>
  </si>
  <si>
    <t xml:space="preserve">    997 - Přesun sutě</t>
  </si>
  <si>
    <t>115101201</t>
  </si>
  <si>
    <t>Čerpání vody na dopravní výšku do 10 m s uvažovaným průměrným přítokem do 500 l/min</t>
  </si>
  <si>
    <t>hod</t>
  </si>
  <si>
    <t>914652838</t>
  </si>
  <si>
    <t>115101301</t>
  </si>
  <si>
    <t>Pohotovost záložní čerpací soupravy pro dopravní výšku do 10 m s uvažovaným průměrným přítokem do 500 l/min</t>
  </si>
  <si>
    <t>den</t>
  </si>
  <si>
    <t>330690599</t>
  </si>
  <si>
    <t>-124614101</t>
  </si>
  <si>
    <t>132201202</t>
  </si>
  <si>
    <t>Hloubení zapažených i nezapažených rýh šířky přes 600 do 2 000 mm s urovnáním dna do předepsaného profilu a spádu v hornině tř. 3 přes 100 do 1 000 m3</t>
  </si>
  <si>
    <t>1669194269</t>
  </si>
  <si>
    <t>218,11+63,76+21,45+23,25+16,2 "příkop+odvodňovací žlab+propustek2+propustek3+propustek4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</si>
  <si>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</si>
  <si>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</si>
  <si>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-1085618736</t>
  </si>
  <si>
    <t>151101101</t>
  </si>
  <si>
    <t>Zřízení pažení a rozepření stěn rýh pro podzemní vedení pro všechny šířky rýhy příložné pro jakoukoliv mezerovitost, hloubky do 2 m</t>
  </si>
  <si>
    <t>56602852</t>
  </si>
  <si>
    <t>1,2*16,6*2+2,2*8,4*2+2*11,5*2+1,3*9*2 "pažení příkopu P2 + pažení propustku P2+P3+P4</t>
  </si>
  <si>
    <t>151101111</t>
  </si>
  <si>
    <t>Odstranění pažení a rozepření stěn rýh pro podzemní vedení s uložením materiálu na vzdálenost do 3 m od kraje výkopu příložné, hloubky do 2 m</t>
  </si>
  <si>
    <t>-518782885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</si>
  <si>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</si>
  <si>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</si>
  <si>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-1014397849</t>
  </si>
  <si>
    <t>342,77 "hloubení rýh</t>
  </si>
  <si>
    <t>Vodorovné přemístění výkopku nebo sypaniny po suchu na obvyklém dopravním prostředku, bez naložení výkopku, avšak se složením bez rozhrnutí z horniny tř. 1 až 4 na vzdálenost přes 9 000 do 10 000 m</t>
  </si>
  <si>
    <t>-1329788021</t>
  </si>
  <si>
    <t xml:space="preserve">342,77+124,8-143,55-3,26 "hloubení rýh+sejmutí ornice-rozprostření ornice-zásyp rýh 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</si>
  <si>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</si>
  <si>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-1078344476</t>
  </si>
  <si>
    <t>Poznámka k položce:_x000d_
skládka Podhůra vzdálená 16,6 km</t>
  </si>
  <si>
    <t>320,76*7 'Přepočtené koeficientem množství</t>
  </si>
  <si>
    <t>1969756183</t>
  </si>
  <si>
    <t>-891480390</t>
  </si>
  <si>
    <t>Poplatek za uložení odpadu ze sypaniny na skládce (skládkovné)</t>
  </si>
  <si>
    <t>-1627818956</t>
  </si>
  <si>
    <t>320,76*1,75 'Přepočtené koeficientem množství</t>
  </si>
  <si>
    <t>174101101</t>
  </si>
  <si>
    <t>Zásyp sypaninou z jakékoliv horniny s uložením výkopku ve vrstvách se zhutněním jam, šachet, rýh nebo kolem objektů v těchto vykopávkách</t>
  </si>
  <si>
    <t>1341118289</t>
  </si>
  <si>
    <t>2,71+0,46+0,09 "zásyp</t>
  </si>
  <si>
    <t>Úprava pláně na stavbách dálnic v zářezech mimo skalních se zhutněním</t>
  </si>
  <si>
    <t>-567805059</t>
  </si>
  <si>
    <t>15,41*1,2 "pod žlab</t>
  </si>
  <si>
    <t>7,18*1,2 "pod propustek P2</t>
  </si>
  <si>
    <t>10,18*1,2 "pod propustek P3</t>
  </si>
  <si>
    <t>7,86*0,6 "pod propustek P4</t>
  </si>
  <si>
    <t>182101101</t>
  </si>
  <si>
    <t>Svahování trvalých svahů do projektovaných profilů s potřebným přemístěním výkopku při svahování v zářezech v hornině tř. 1 až 4</t>
  </si>
  <si>
    <t>-538386480</t>
  </si>
  <si>
    <t>(134,53+174,23)*(0,65+0,6) "svahování příkopu P2</t>
  </si>
  <si>
    <t>182301133</t>
  </si>
  <si>
    <t>Rozprostření a urovnání ornice ve svahu sklonu přes 1:5 při souvislé ploše přes 500 m2, tl. vrstvy přes 150 do 200 mm</t>
  </si>
  <si>
    <t>-1843177759</t>
  </si>
  <si>
    <t>Zakládání</t>
  </si>
  <si>
    <t>212752312</t>
  </si>
  <si>
    <t>Trativody z drenážních trubek se zřízením štěrkopískového lože pod trubky a s jejich obsypem v průměrném celkovém množství do 0,15 m3/m v otevřeném výkopu z trubek plastových tuhých SN 8 DN 150</t>
  </si>
  <si>
    <t>1446920911</t>
  </si>
  <si>
    <t>213141131</t>
  </si>
  <si>
    <t>Zřízení vrstvy z geotextilie filtrační, separační, odvodňovací, ochranné, výztužné nebo protierozní ve sklonu přes 1:2 do 1:1, šířky do 3 m</t>
  </si>
  <si>
    <t>45615114</t>
  </si>
  <si>
    <t>(592,38)*1 "obalení drenáže</t>
  </si>
  <si>
    <t>693110120</t>
  </si>
  <si>
    <t xml:space="preserve">geotextilie geotextilie tkané (polyester) vyztužování, separace a filtrace   390 g/m2</t>
  </si>
  <si>
    <t>-1693891773</t>
  </si>
  <si>
    <t>592,38*1,15 'Přepočtené koeficientem množství</t>
  </si>
  <si>
    <t>274313811</t>
  </si>
  <si>
    <t>Základy z betonu prostého pasy betonu kamenem neprokládaného tř. C 25/30 XF3</t>
  </si>
  <si>
    <t>-8301678</t>
  </si>
  <si>
    <t>0,6*0,6*1,4*2 "základ pod žlab</t>
  </si>
  <si>
    <t>0,6*0,6*1,2*2 "propustek P2</t>
  </si>
  <si>
    <t>0,6*0,6*1,2*2 "propustek P3</t>
  </si>
  <si>
    <t>0,6*0,6*0,6*2 "propustek P4</t>
  </si>
  <si>
    <t>Vodorovné konstrukce</t>
  </si>
  <si>
    <t>451541111</t>
  </si>
  <si>
    <t>Lože pod potrubí, stoky a drobné objekty v otevřeném výkopu ze štěrkodrtě 0-63 mm</t>
  </si>
  <si>
    <t>-385807973</t>
  </si>
  <si>
    <t>Poznámka k položce:_x000d_
ŠD fr. 0-32 mm</t>
  </si>
  <si>
    <t>15,41*1,2*0,15 "ŠD pod žlab</t>
  </si>
  <si>
    <t>7,18*1,2*0,15 "ŠD pod propustek P2</t>
  </si>
  <si>
    <t>10,18*1,2*0,15 "ŠD pod propustek P3</t>
  </si>
  <si>
    <t>7,86*0,6*0,15 "ŠD pod propustek P4</t>
  </si>
  <si>
    <t>452321131</t>
  </si>
  <si>
    <t>Podkladní a zajišťovací konstrukce z betonu železového v otevřeném výkopu desky pod potrubí, stoky a drobné objekty z betonu tř. C 12/15</t>
  </si>
  <si>
    <t>649388823</t>
  </si>
  <si>
    <t>16,61*1,2*0,2 "pod žlab</t>
  </si>
  <si>
    <t>7,78*1,0*0,2 "pod propustek P2</t>
  </si>
  <si>
    <t>10,18*1,0*0,2 "pod propustek P3</t>
  </si>
  <si>
    <t>7,86*0,5*0,2 "pod propustek P4</t>
  </si>
  <si>
    <t>Mezisoučet</t>
  </si>
  <si>
    <t>3,98*1,0*0,16 "nad propustek P2</t>
  </si>
  <si>
    <t>5,18*1,0*0,16 "nad propustek P3</t>
  </si>
  <si>
    <t>5,52*0,5*0,16 "nad propustek P4</t>
  </si>
  <si>
    <t>452351101</t>
  </si>
  <si>
    <t>Bednění podkladních a zajišťovacích konstrukcí v otevřeném výkopu desek nebo sedlových loží pod potrubí, stoky a drobné objekty</t>
  </si>
  <si>
    <t>96003615</t>
  </si>
  <si>
    <t>(3,98+5,18+5,52)*2*0,16+1*2*2*0,2+0,5*2*0,2</t>
  </si>
  <si>
    <t>(16,61+7,78+10,18+7,86)*2*0,2+1,2*2*0,2+1*2*2*0,2+0,5*2*0,2</t>
  </si>
  <si>
    <t>452368211</t>
  </si>
  <si>
    <t>Výztuž podkladních desek, bloků nebo pražců v otevřeném výkopu ze svařovaných sítí typu Kari</t>
  </si>
  <si>
    <t>-550000036</t>
  </si>
  <si>
    <t>(3,98*1,0+5,18*1,0+5,52*0,5)*3,03/1000*1,15 "nad propustek P2+nad propustek P3+nad propustek P4 * kg/m2/tuny*průřez</t>
  </si>
  <si>
    <t>(16,61*1,2+7,78*1,0+10,18*1,0+7,86*0,5)*3,03/1000*1,15 "pod žlab+pod propustek P2+pod propustek P3+pod propustek P4 * kg/m2/tuny*průřez</t>
  </si>
  <si>
    <t>465512127</t>
  </si>
  <si>
    <t>Dlažba z lomového kamene lomařsky upraveného na sucho se zalitím spár cementovou maltou, tl. kamene 200 mm</t>
  </si>
  <si>
    <t>505039013</t>
  </si>
  <si>
    <t xml:space="preserve">Poznámka k položce:_x000d_
Dlažba z lomového kamene tl.200 mm do beton.lože C25/30 XF2 tl. 150 mm_x000d_
</t>
  </si>
  <si>
    <t>1,72*2+(0,74+1,3+2)*3 "žlab</t>
  </si>
  <si>
    <t>(2,32+1,86)*1,5 "propustek č. 2</t>
  </si>
  <si>
    <t>(1,7+0,62+1,17+0,3)*1,5 "propustek č. 3</t>
  </si>
  <si>
    <t>1,76*1,5 "propustek č. 4</t>
  </si>
  <si>
    <t>451313111</t>
  </si>
  <si>
    <t>Podklad pod dlažbu z betonu prostého tl. přes 150 do 200 mm</t>
  </si>
  <si>
    <t>1898912830</t>
  </si>
  <si>
    <t>Trubní vedení</t>
  </si>
  <si>
    <t>28</t>
  </si>
  <si>
    <t>820391113</t>
  </si>
  <si>
    <t>Přeseknutí železobetonové trouby v rovině kolmé nebo skloněné k ose trouby, se začištěním DN přes 250 do 400 mm</t>
  </si>
  <si>
    <t>kus</t>
  </si>
  <si>
    <t>1444099171</t>
  </si>
  <si>
    <t>29</t>
  </si>
  <si>
    <t>820471113</t>
  </si>
  <si>
    <t>Přeseknutí železobetonové trouby v rovině kolmé nebo skloněné k ose trouby, se začištěním DN přes 600 do 800 mm</t>
  </si>
  <si>
    <t>-1016259732</t>
  </si>
  <si>
    <t>30</t>
  </si>
  <si>
    <t>919441211</t>
  </si>
  <si>
    <t>Čelo propustku včetně římsy z betonu obložení z lomového kamene, pro propustek z trub DN 300 až 500 mm</t>
  </si>
  <si>
    <t>1520346580</t>
  </si>
  <si>
    <t>31</t>
  </si>
  <si>
    <t>919441221</t>
  </si>
  <si>
    <t>Čelo propustku včetně římsy z betonu obložení z lomového kamene, pro propustek z trub DN 600 až 800 mm</t>
  </si>
  <si>
    <t>1532391939</t>
  </si>
  <si>
    <t>32</t>
  </si>
  <si>
    <t>919521110</t>
  </si>
  <si>
    <t>Zřízení silničního propustku z trub betonových nebo železobetonových DN 300 mm</t>
  </si>
  <si>
    <t>1481955084</t>
  </si>
  <si>
    <t>33</t>
  </si>
  <si>
    <t>592211380.R</t>
  </si>
  <si>
    <t>trouba železobetonová 8úhelníková, zesílená D30x100x8 cm</t>
  </si>
  <si>
    <t>1974958059</t>
  </si>
  <si>
    <t>34</t>
  </si>
  <si>
    <t>919521160</t>
  </si>
  <si>
    <t>Zřízení silničního propustku z trub betonových nebo železobetonových DN 800 mm</t>
  </si>
  <si>
    <t>674383759</t>
  </si>
  <si>
    <t>8,38+11,38</t>
  </si>
  <si>
    <t>35</t>
  </si>
  <si>
    <t>592211460</t>
  </si>
  <si>
    <t>trouba železobetonová 8úhelníková, zesílená D80x100x10 cm</t>
  </si>
  <si>
    <t>-1098709506</t>
  </si>
  <si>
    <t>9+12</t>
  </si>
  <si>
    <t>36</t>
  </si>
  <si>
    <t>935113212</t>
  </si>
  <si>
    <t>Osazení krycího roštu šířky přes 200 mm</t>
  </si>
  <si>
    <t>-1874188930</t>
  </si>
  <si>
    <t>Poznámka k položce:_x000d_
pomocí navrávek a chemických kotev</t>
  </si>
  <si>
    <t>37</t>
  </si>
  <si>
    <t>592273190.R</t>
  </si>
  <si>
    <t>rošt 750x600x27 mm z tvárné litiny D400</t>
  </si>
  <si>
    <t>2059134292</t>
  </si>
  <si>
    <t>38</t>
  </si>
  <si>
    <t>935326111</t>
  </si>
  <si>
    <t>Odvodňovací žlab s potěrem žlabu cementovou maltou hluboký z betonu železového, vnitřní průřezové plochy přes 0,30 do 0,70 m2</t>
  </si>
  <si>
    <t>1883209358</t>
  </si>
  <si>
    <t>Poznámka k položce:_x000d_
ŽB C25/30 XF2, tl. 250 mm, průřez 1000x1150 mm</t>
  </si>
  <si>
    <t>16,61 "žlab</t>
  </si>
  <si>
    <t>39</t>
  </si>
  <si>
    <t>966008113</t>
  </si>
  <si>
    <t>Bourání trubního propustku s odklizením a uložením vybouraného materiálu na skládku na vzdálenost do 3 m nebo s naložením na dopravní prostředek z trub DN přes 500 do 800 mm</t>
  </si>
  <si>
    <t>2078123940</t>
  </si>
  <si>
    <t>9+12+10</t>
  </si>
  <si>
    <t>40</t>
  </si>
  <si>
    <t>-483116551</t>
  </si>
  <si>
    <t>41</t>
  </si>
  <si>
    <t>997221825</t>
  </si>
  <si>
    <t>Poplatek za uložení stavebního odpadu na skládce (skládkovné) železobetonového</t>
  </si>
  <si>
    <t>134678425</t>
  </si>
  <si>
    <t>42</t>
  </si>
  <si>
    <t>-1659843549</t>
  </si>
  <si>
    <t>43</t>
  </si>
  <si>
    <t>1128468312</t>
  </si>
  <si>
    <t>63,705*16 'Přepočtené koeficientem množství</t>
  </si>
  <si>
    <t>44</t>
  </si>
  <si>
    <t>998274101</t>
  </si>
  <si>
    <t>Přesun hmot pro trubní vedení hloubené z trub betonových nebo železobetonových pro vodovody nebo kanalizace v otevřeném výkopu dopravní vzdálenost do 15 m</t>
  </si>
  <si>
    <t>346883545</t>
  </si>
  <si>
    <t>45</t>
  </si>
  <si>
    <t>998274125</t>
  </si>
  <si>
    <t>Přesun hmot pro trubní vedení hloubené z trub betonových nebo železobetonových Příplatek k cenám za zvětšený přesun přes vymezenou největší dopravní vzdálenost přes 500 do 1000 m</t>
  </si>
  <si>
    <t>386471096</t>
  </si>
  <si>
    <t>SO 801 - Sadové úpravy</t>
  </si>
  <si>
    <t>181151321</t>
  </si>
  <si>
    <t>Plošná úprava terénu v zemině tř. 1 až 4 s urovnáním povrchu bez doplnění ornice souvislé plochy přes 500 m2 při nerovnostech terénu přes 100 do 150 mm v rovině nebo na svahu do 1:5</t>
  </si>
  <si>
    <t>-1164065645</t>
  </si>
  <si>
    <t>886*2*2-250*2 "podél polní cesty v řížce do 2 m</t>
  </si>
  <si>
    <t>181151323</t>
  </si>
  <si>
    <t>Plošná úprava terénu v zemině tř. 1 až 4 s urovnáním povrchu bez doplnění ornice souvislé plochy přes 500 m2 při nerovnostech terénu přes 100 do 150 mm na svahu přes 1:2 do 1:1</t>
  </si>
  <si>
    <t>631246888</t>
  </si>
  <si>
    <t>(134,53+174,23)*(0,65+0,6) "příkop P2</t>
  </si>
  <si>
    <t>181451123</t>
  </si>
  <si>
    <t>Založení trávníku na půdě předem připravené plochy přes 1000 m2 výsevem včetně utažení lučního na svahu přes 1:2 do 1:1</t>
  </si>
  <si>
    <t>-875247910</t>
  </si>
  <si>
    <t>181451131</t>
  </si>
  <si>
    <t>Založení trávníku na půdě předem připravené plochy přes 1000 m2 výsevem včetně utažení parkového v rovině nebo na svahu do 1:5</t>
  </si>
  <si>
    <t>82597082</t>
  </si>
  <si>
    <t>005724700</t>
  </si>
  <si>
    <t>osivo směs travní univerzál</t>
  </si>
  <si>
    <t>kg</t>
  </si>
  <si>
    <t>1920693261</t>
  </si>
  <si>
    <t>385,95+3044</t>
  </si>
  <si>
    <t>3429,95*0,015 'Přepočtené koeficientem množství</t>
  </si>
  <si>
    <t>183102215</t>
  </si>
  <si>
    <t>Hloubení jamek pro vysazování rostlin v zemině tř.1 až 4 s výměnou půdy z 50% na svahu přes 1:5 do 1:2, objemu přes 0,125 do 0,40 m3</t>
  </si>
  <si>
    <t>1291378912</t>
  </si>
  <si>
    <t>21+18+4</t>
  </si>
  <si>
    <t>103715000</t>
  </si>
  <si>
    <t xml:space="preserve">substrát pro trávníky A  VL</t>
  </si>
  <si>
    <t>-1123525284</t>
  </si>
  <si>
    <t>43*0,4/2/2</t>
  </si>
  <si>
    <t>581565450</t>
  </si>
  <si>
    <t>písek křemičitý ST 10/40 1,0 - 4,0 mm bal. 50 kg</t>
  </si>
  <si>
    <t>1751926452</t>
  </si>
  <si>
    <t>43*0,4/2/2*1700</t>
  </si>
  <si>
    <t>183402131</t>
  </si>
  <si>
    <t>Rozrušení půdy na hloubku přes 50 do 150 mm souvislé plochy přes 500 m2 v rovině nebo na svahu do 1:5</t>
  </si>
  <si>
    <t>-1734286125</t>
  </si>
  <si>
    <t>183551411</t>
  </si>
  <si>
    <t>Úprava zemědělské půdy - orba rotačním kypřičem, hl. do 0,15 m, na ploše jednotlivě do 5 ha, o sklonu do 5 st.</t>
  </si>
  <si>
    <t>ha</t>
  </si>
  <si>
    <t>-361179376</t>
  </si>
  <si>
    <t>3044/10000</t>
  </si>
  <si>
    <t>184201121.R</t>
  </si>
  <si>
    <t>Výsadba stromů s balem do předem vyhloubené jamky se zalitím na svahu přes 1:5 do 1:2, při výšce kmene do 1,8 m</t>
  </si>
  <si>
    <t>1401324521</t>
  </si>
  <si>
    <t>026504050.1</t>
  </si>
  <si>
    <t>Jabloň lesní	Malus sylvestris ZB</t>
  </si>
  <si>
    <t>911991116</t>
  </si>
  <si>
    <t>Poznámka k položce:_x000d_
velikost 2,5 - 3 m</t>
  </si>
  <si>
    <t>026504050.2</t>
  </si>
  <si>
    <t>Třešeň ptačí	Prunus avium ZB</t>
  </si>
  <si>
    <t>757438474</t>
  </si>
  <si>
    <t>026504050.3</t>
  </si>
  <si>
    <t>Slivoň švestka	Prunus domestica ZB</t>
  </si>
  <si>
    <t>1971379758</t>
  </si>
  <si>
    <t>184215133</t>
  </si>
  <si>
    <t>Ukotvení dřeviny kůly třemi kůly, délky přes 2 do 3 m</t>
  </si>
  <si>
    <t>164158381</t>
  </si>
  <si>
    <t>052171080</t>
  </si>
  <si>
    <t>tyče dřevěné</t>
  </si>
  <si>
    <t>763159299</t>
  </si>
  <si>
    <t>43*2,5*3*3,14*0,03*0,03</t>
  </si>
  <si>
    <t>183403153</t>
  </si>
  <si>
    <t>Obdělání půdy hrabáním v rovině nebo na svahu do 1:5</t>
  </si>
  <si>
    <t>170693203</t>
  </si>
  <si>
    <t>185802113</t>
  </si>
  <si>
    <t>Hnojení půdy nebo trávníku v rovině nebo na svahu do 1:5 umělým hnojivem na široko</t>
  </si>
  <si>
    <t>-83605089</t>
  </si>
  <si>
    <t>-174730671</t>
  </si>
  <si>
    <t>3044*10/1000</t>
  </si>
  <si>
    <t>185851121</t>
  </si>
  <si>
    <t>Dovoz vody pro zálivku rostlin na vzdálenost do 1000 m</t>
  </si>
  <si>
    <t>-340907981</t>
  </si>
  <si>
    <t>3044/1000+43/2</t>
  </si>
  <si>
    <t>24,544*3 'Přepočtené koeficientem množství</t>
  </si>
  <si>
    <t>998231311</t>
  </si>
  <si>
    <t>Přesun hmot pro sadovnické a krajinářské úpravy dopravní vzdálenost do 5000 m</t>
  </si>
  <si>
    <t>-1725037941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</si>
</sst>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84" customHeight="1">
      <c r="B23" s="21"/>
      <c r="C23" s="22"/>
      <c r="D23" s="22"/>
      <c r="E23" s="36" t="s">
        <v>36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50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51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52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53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52</v>
      </c>
      <c r="AI60" s="42"/>
      <c r="AJ60" s="42"/>
      <c r="AK60" s="42"/>
      <c r="AL60" s="42"/>
      <c r="AM60" s="64" t="s">
        <v>53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54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55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52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53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52</v>
      </c>
      <c r="AI75" s="42"/>
      <c r="AJ75" s="42"/>
      <c r="AK75" s="42"/>
      <c r="AL75" s="42"/>
      <c r="AM75" s="64" t="s">
        <v>53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56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26/2019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POLNÍ CESTA HC1 k.ú. Blansko u Hrochova Týnce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Blansko u Hrochova Týnce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16. 10. 2019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ČR – Ministerstvo zemědělství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Ing. arch. Martin Jirovský</v>
      </c>
      <c r="AN89" s="71"/>
      <c r="AO89" s="71"/>
      <c r="AP89" s="71"/>
      <c r="AQ89" s="40"/>
      <c r="AR89" s="44"/>
      <c r="AS89" s="81" t="s">
        <v>57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Ing. Barbora Baňárová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58</v>
      </c>
      <c r="D92" s="94"/>
      <c r="E92" s="94"/>
      <c r="F92" s="94"/>
      <c r="G92" s="94"/>
      <c r="H92" s="95"/>
      <c r="I92" s="96" t="s">
        <v>59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60</v>
      </c>
      <c r="AH92" s="94"/>
      <c r="AI92" s="94"/>
      <c r="AJ92" s="94"/>
      <c r="AK92" s="94"/>
      <c r="AL92" s="94"/>
      <c r="AM92" s="94"/>
      <c r="AN92" s="96" t="s">
        <v>61</v>
      </c>
      <c r="AO92" s="94"/>
      <c r="AP92" s="98"/>
      <c r="AQ92" s="99" t="s">
        <v>62</v>
      </c>
      <c r="AR92" s="44"/>
      <c r="AS92" s="100" t="s">
        <v>63</v>
      </c>
      <c r="AT92" s="101" t="s">
        <v>64</v>
      </c>
      <c r="AU92" s="101" t="s">
        <v>65</v>
      </c>
      <c r="AV92" s="101" t="s">
        <v>66</v>
      </c>
      <c r="AW92" s="101" t="s">
        <v>67</v>
      </c>
      <c r="AX92" s="101" t="s">
        <v>68</v>
      </c>
      <c r="AY92" s="101" t="s">
        <v>69</v>
      </c>
      <c r="AZ92" s="101" t="s">
        <v>70</v>
      </c>
      <c r="BA92" s="101" t="s">
        <v>71</v>
      </c>
      <c r="BB92" s="101" t="s">
        <v>72</v>
      </c>
      <c r="BC92" s="101" t="s">
        <v>73</v>
      </c>
      <c r="BD92" s="102" t="s">
        <v>74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75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ROUND(SUM(AG95:AG99),2)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ROUND(SUM(AS95:AS99),2)</f>
        <v>0</v>
      </c>
      <c r="AT94" s="114">
        <f>ROUND(SUM(AV94:AW94),2)</f>
        <v>0</v>
      </c>
      <c r="AU94" s="115">
        <f>ROUND(SUM(AU95:AU99),5)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ROUND(SUM(AZ95:AZ99),2)</f>
        <v>0</v>
      </c>
      <c r="BA94" s="114">
        <f>ROUND(SUM(BA95:BA99),2)</f>
        <v>0</v>
      </c>
      <c r="BB94" s="114">
        <f>ROUND(SUM(BB95:BB99),2)</f>
        <v>0</v>
      </c>
      <c r="BC94" s="114">
        <f>ROUND(SUM(BC95:BC99),2)</f>
        <v>0</v>
      </c>
      <c r="BD94" s="116">
        <f>ROUND(SUM(BD95:BD99),2)</f>
        <v>0</v>
      </c>
      <c r="BE94" s="6"/>
      <c r="BS94" s="117" t="s">
        <v>76</v>
      </c>
      <c r="BT94" s="117" t="s">
        <v>77</v>
      </c>
      <c r="BU94" s="118" t="s">
        <v>78</v>
      </c>
      <c r="BV94" s="117" t="s">
        <v>79</v>
      </c>
      <c r="BW94" s="117" t="s">
        <v>5</v>
      </c>
      <c r="BX94" s="117" t="s">
        <v>80</v>
      </c>
      <c r="CL94" s="117" t="s">
        <v>1</v>
      </c>
    </row>
    <row r="95" s="7" customFormat="1" ht="16.5" customHeight="1">
      <c r="A95" s="119" t="s">
        <v>81</v>
      </c>
      <c r="B95" s="120"/>
      <c r="C95" s="121"/>
      <c r="D95" s="122" t="s">
        <v>82</v>
      </c>
      <c r="E95" s="122"/>
      <c r="F95" s="122"/>
      <c r="G95" s="122"/>
      <c r="H95" s="122"/>
      <c r="I95" s="123"/>
      <c r="J95" s="122" t="s">
        <v>83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'VON - Všeobecné a obecné 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82</v>
      </c>
      <c r="AR95" s="126"/>
      <c r="AS95" s="127">
        <v>0</v>
      </c>
      <c r="AT95" s="128">
        <f>ROUND(SUM(AV95:AW95),2)</f>
        <v>0</v>
      </c>
      <c r="AU95" s="129">
        <f>'VON - Všeobecné a obecné ...'!P124</f>
        <v>0</v>
      </c>
      <c r="AV95" s="128">
        <f>'VON - Všeobecné a obecné ...'!J33</f>
        <v>0</v>
      </c>
      <c r="AW95" s="128">
        <f>'VON - Všeobecné a obecné ...'!J34</f>
        <v>0</v>
      </c>
      <c r="AX95" s="128">
        <f>'VON - Všeobecné a obecné ...'!J35</f>
        <v>0</v>
      </c>
      <c r="AY95" s="128">
        <f>'VON - Všeobecné a obecné ...'!J36</f>
        <v>0</v>
      </c>
      <c r="AZ95" s="128">
        <f>'VON - Všeobecné a obecné ...'!F33</f>
        <v>0</v>
      </c>
      <c r="BA95" s="128">
        <f>'VON - Všeobecné a obecné ...'!F34</f>
        <v>0</v>
      </c>
      <c r="BB95" s="128">
        <f>'VON - Všeobecné a obecné ...'!F35</f>
        <v>0</v>
      </c>
      <c r="BC95" s="128">
        <f>'VON - Všeobecné a obecné ...'!F36</f>
        <v>0</v>
      </c>
      <c r="BD95" s="130">
        <f>'VON - Všeobecné a obecné ...'!F37</f>
        <v>0</v>
      </c>
      <c r="BE95" s="7"/>
      <c r="BT95" s="131" t="s">
        <v>84</v>
      </c>
      <c r="BV95" s="131" t="s">
        <v>79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7" customFormat="1" ht="16.5" customHeight="1">
      <c r="A96" s="119" t="s">
        <v>81</v>
      </c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001 - Bourací práce'!J30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89</v>
      </c>
      <c r="AR96" s="126"/>
      <c r="AS96" s="127">
        <v>0</v>
      </c>
      <c r="AT96" s="128">
        <f>ROUND(SUM(AV96:AW96),2)</f>
        <v>0</v>
      </c>
      <c r="AU96" s="129">
        <f>'SO 001 - Bourací práce'!P120</f>
        <v>0</v>
      </c>
      <c r="AV96" s="128">
        <f>'SO 001 - Bourací práce'!J33</f>
        <v>0</v>
      </c>
      <c r="AW96" s="128">
        <f>'SO 001 - Bourací práce'!J34</f>
        <v>0</v>
      </c>
      <c r="AX96" s="128">
        <f>'SO 001 - Bourací práce'!J35</f>
        <v>0</v>
      </c>
      <c r="AY96" s="128">
        <f>'SO 001 - Bourací práce'!J36</f>
        <v>0</v>
      </c>
      <c r="AZ96" s="128">
        <f>'SO 001 - Bourací práce'!F33</f>
        <v>0</v>
      </c>
      <c r="BA96" s="128">
        <f>'SO 001 - Bourací práce'!F34</f>
        <v>0</v>
      </c>
      <c r="BB96" s="128">
        <f>'SO 001 - Bourací práce'!F35</f>
        <v>0</v>
      </c>
      <c r="BC96" s="128">
        <f>'SO 001 - Bourací práce'!F36</f>
        <v>0</v>
      </c>
      <c r="BD96" s="130">
        <f>'SO 001 - Bourací práce'!F37</f>
        <v>0</v>
      </c>
      <c r="BE96" s="7"/>
      <c r="BT96" s="131" t="s">
        <v>84</v>
      </c>
      <c r="BV96" s="131" t="s">
        <v>79</v>
      </c>
      <c r="BW96" s="131" t="s">
        <v>90</v>
      </c>
      <c r="BX96" s="131" t="s">
        <v>5</v>
      </c>
      <c r="CL96" s="131" t="s">
        <v>1</v>
      </c>
      <c r="CM96" s="131" t="s">
        <v>86</v>
      </c>
    </row>
    <row r="97" s="7" customFormat="1" ht="16.5" customHeight="1">
      <c r="A97" s="119" t="s">
        <v>81</v>
      </c>
      <c r="B97" s="120"/>
      <c r="C97" s="121"/>
      <c r="D97" s="122" t="s">
        <v>91</v>
      </c>
      <c r="E97" s="122"/>
      <c r="F97" s="122"/>
      <c r="G97" s="122"/>
      <c r="H97" s="122"/>
      <c r="I97" s="123"/>
      <c r="J97" s="122" t="s">
        <v>92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 101 - Vozovka polní ce...'!J30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89</v>
      </c>
      <c r="AR97" s="126"/>
      <c r="AS97" s="127">
        <v>0</v>
      </c>
      <c r="AT97" s="128">
        <f>ROUND(SUM(AV97:AW97),2)</f>
        <v>0</v>
      </c>
      <c r="AU97" s="129">
        <f>'SO 101 - Vozovka polní ce...'!P121</f>
        <v>0</v>
      </c>
      <c r="AV97" s="128">
        <f>'SO 101 - Vozovka polní ce...'!J33</f>
        <v>0</v>
      </c>
      <c r="AW97" s="128">
        <f>'SO 101 - Vozovka polní ce...'!J34</f>
        <v>0</v>
      </c>
      <c r="AX97" s="128">
        <f>'SO 101 - Vozovka polní ce...'!J35</f>
        <v>0</v>
      </c>
      <c r="AY97" s="128">
        <f>'SO 101 - Vozovka polní ce...'!J36</f>
        <v>0</v>
      </c>
      <c r="AZ97" s="128">
        <f>'SO 101 - Vozovka polní ce...'!F33</f>
        <v>0</v>
      </c>
      <c r="BA97" s="128">
        <f>'SO 101 - Vozovka polní ce...'!F34</f>
        <v>0</v>
      </c>
      <c r="BB97" s="128">
        <f>'SO 101 - Vozovka polní ce...'!F35</f>
        <v>0</v>
      </c>
      <c r="BC97" s="128">
        <f>'SO 101 - Vozovka polní ce...'!F36</f>
        <v>0</v>
      </c>
      <c r="BD97" s="130">
        <f>'SO 101 - Vozovka polní ce...'!F37</f>
        <v>0</v>
      </c>
      <c r="BE97" s="7"/>
      <c r="BT97" s="131" t="s">
        <v>84</v>
      </c>
      <c r="BV97" s="131" t="s">
        <v>79</v>
      </c>
      <c r="BW97" s="131" t="s">
        <v>93</v>
      </c>
      <c r="BX97" s="131" t="s">
        <v>5</v>
      </c>
      <c r="CL97" s="131" t="s">
        <v>94</v>
      </c>
      <c r="CM97" s="131" t="s">
        <v>86</v>
      </c>
    </row>
    <row r="98" s="7" customFormat="1" ht="16.5" customHeight="1">
      <c r="A98" s="119" t="s">
        <v>81</v>
      </c>
      <c r="B98" s="120"/>
      <c r="C98" s="121"/>
      <c r="D98" s="122" t="s">
        <v>95</v>
      </c>
      <c r="E98" s="122"/>
      <c r="F98" s="122"/>
      <c r="G98" s="122"/>
      <c r="H98" s="122"/>
      <c r="I98" s="123"/>
      <c r="J98" s="122" t="s">
        <v>96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'SO 301 - Odvodnění komuni...'!J30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89</v>
      </c>
      <c r="AR98" s="126"/>
      <c r="AS98" s="127">
        <v>0</v>
      </c>
      <c r="AT98" s="128">
        <f>ROUND(SUM(AV98:AW98),2)</f>
        <v>0</v>
      </c>
      <c r="AU98" s="129">
        <f>'SO 301 - Odvodnění komuni...'!P124</f>
        <v>0</v>
      </c>
      <c r="AV98" s="128">
        <f>'SO 301 - Odvodnění komuni...'!J33</f>
        <v>0</v>
      </c>
      <c r="AW98" s="128">
        <f>'SO 301 - Odvodnění komuni...'!J34</f>
        <v>0</v>
      </c>
      <c r="AX98" s="128">
        <f>'SO 301 - Odvodnění komuni...'!J35</f>
        <v>0</v>
      </c>
      <c r="AY98" s="128">
        <f>'SO 301 - Odvodnění komuni...'!J36</f>
        <v>0</v>
      </c>
      <c r="AZ98" s="128">
        <f>'SO 301 - Odvodnění komuni...'!F33</f>
        <v>0</v>
      </c>
      <c r="BA98" s="128">
        <f>'SO 301 - Odvodnění komuni...'!F34</f>
        <v>0</v>
      </c>
      <c r="BB98" s="128">
        <f>'SO 301 - Odvodnění komuni...'!F35</f>
        <v>0</v>
      </c>
      <c r="BC98" s="128">
        <f>'SO 301 - Odvodnění komuni...'!F36</f>
        <v>0</v>
      </c>
      <c r="BD98" s="130">
        <f>'SO 301 - Odvodnění komuni...'!F37</f>
        <v>0</v>
      </c>
      <c r="BE98" s="7"/>
      <c r="BT98" s="131" t="s">
        <v>84</v>
      </c>
      <c r="BV98" s="131" t="s">
        <v>79</v>
      </c>
      <c r="BW98" s="131" t="s">
        <v>97</v>
      </c>
      <c r="BX98" s="131" t="s">
        <v>5</v>
      </c>
      <c r="CL98" s="131" t="s">
        <v>98</v>
      </c>
      <c r="CM98" s="131" t="s">
        <v>86</v>
      </c>
    </row>
    <row r="99" s="7" customFormat="1" ht="16.5" customHeight="1">
      <c r="A99" s="119" t="s">
        <v>81</v>
      </c>
      <c r="B99" s="120"/>
      <c r="C99" s="121"/>
      <c r="D99" s="122" t="s">
        <v>99</v>
      </c>
      <c r="E99" s="122"/>
      <c r="F99" s="122"/>
      <c r="G99" s="122"/>
      <c r="H99" s="122"/>
      <c r="I99" s="123"/>
      <c r="J99" s="122" t="s">
        <v>100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'SO 801 - Sadové úpravy'!J30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89</v>
      </c>
      <c r="AR99" s="126"/>
      <c r="AS99" s="132">
        <v>0</v>
      </c>
      <c r="AT99" s="133">
        <f>ROUND(SUM(AV99:AW99),2)</f>
        <v>0</v>
      </c>
      <c r="AU99" s="134">
        <f>'SO 801 - Sadové úpravy'!P119</f>
        <v>0</v>
      </c>
      <c r="AV99" s="133">
        <f>'SO 801 - Sadové úpravy'!J33</f>
        <v>0</v>
      </c>
      <c r="AW99" s="133">
        <f>'SO 801 - Sadové úpravy'!J34</f>
        <v>0</v>
      </c>
      <c r="AX99" s="133">
        <f>'SO 801 - Sadové úpravy'!J35</f>
        <v>0</v>
      </c>
      <c r="AY99" s="133">
        <f>'SO 801 - Sadové úpravy'!J36</f>
        <v>0</v>
      </c>
      <c r="AZ99" s="133">
        <f>'SO 801 - Sadové úpravy'!F33</f>
        <v>0</v>
      </c>
      <c r="BA99" s="133">
        <f>'SO 801 - Sadové úpravy'!F34</f>
        <v>0</v>
      </c>
      <c r="BB99" s="133">
        <f>'SO 801 - Sadové úpravy'!F35</f>
        <v>0</v>
      </c>
      <c r="BC99" s="133">
        <f>'SO 801 - Sadové úpravy'!F36</f>
        <v>0</v>
      </c>
      <c r="BD99" s="135">
        <f>'SO 801 - Sadové úpravy'!F37</f>
        <v>0</v>
      </c>
      <c r="BE99" s="7"/>
      <c r="BT99" s="131" t="s">
        <v>84</v>
      </c>
      <c r="BV99" s="131" t="s">
        <v>79</v>
      </c>
      <c r="BW99" s="131" t="s">
        <v>101</v>
      </c>
      <c r="BX99" s="131" t="s">
        <v>5</v>
      </c>
      <c r="CL99" s="131" t="s">
        <v>102</v>
      </c>
      <c r="CM99" s="131" t="s">
        <v>86</v>
      </c>
    </row>
    <row r="100" s="2" customFormat="1" ht="30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</sheetData>
  <sheetProtection sheet="1" formatColumns="0" formatRows="0" objects="1" scenarios="1" spinCount="100000" saltValue="tCa/j74ueF4NWBewkq6xJeaDajDWNCAKPmhtr2IOoL8Ncpx4nErhLXXy0HQNjgkcvtpZLt5CuSEYcCiCsNTltg==" hashValue="AY5G62aj4Hc9OsJbUGYwmZgXLR+v1h878bPy5b7t0F4oc73+C9FI4++0Xl4FeKI2h4/zDRlyXLlKiGvK3wCNLQ==" algorithmName="SHA-512" password="CC35"/>
  <mergeCells count="58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VON - Všeobecné a obecné ...'!C2" display="/"/>
    <hyperlink ref="A96" location="'SO 001 - Bourací práce'!C2" display="/"/>
    <hyperlink ref="A97" location="'SO 101 - Vozovka polní ce...'!C2" display="/"/>
    <hyperlink ref="A98" location="'SO 301 - Odvodnění komuni...'!C2" display="/"/>
    <hyperlink ref="A99" location="'SO 801 - Sadové úprav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86</v>
      </c>
    </row>
    <row r="4" s="1" customFormat="1" ht="24.96" customHeight="1">
      <c r="B4" s="20"/>
      <c r="D4" s="140" t="s">
        <v>103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POLNÍ CESTA HC1 k.ú. Blansko u Hrochova Týnce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104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105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16. 10. 2019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31</v>
      </c>
      <c r="F21" s="38"/>
      <c r="G21" s="38"/>
      <c r="H21" s="38"/>
      <c r="I21" s="147" t="s">
        <v>27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33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34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07.25" customHeight="1">
      <c r="A27" s="149"/>
      <c r="B27" s="150"/>
      <c r="C27" s="149"/>
      <c r="D27" s="149"/>
      <c r="E27" s="151" t="s">
        <v>106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37</v>
      </c>
      <c r="E30" s="38"/>
      <c r="F30" s="38"/>
      <c r="G30" s="38"/>
      <c r="H30" s="38"/>
      <c r="I30" s="144"/>
      <c r="J30" s="157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39</v>
      </c>
      <c r="G32" s="38"/>
      <c r="H32" s="38"/>
      <c r="I32" s="159" t="s">
        <v>38</v>
      </c>
      <c r="J32" s="158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41</v>
      </c>
      <c r="E33" s="142" t="s">
        <v>42</v>
      </c>
      <c r="F33" s="161">
        <f>ROUND((SUM(BE124:BE165)),  2)</f>
        <v>0</v>
      </c>
      <c r="G33" s="38"/>
      <c r="H33" s="38"/>
      <c r="I33" s="162">
        <v>0.20999999999999999</v>
      </c>
      <c r="J33" s="161">
        <f>ROUND(((SUM(BE124:BE165))*I33),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43</v>
      </c>
      <c r="F34" s="161">
        <f>ROUND((SUM(BF124:BF165)),  2)</f>
        <v>0</v>
      </c>
      <c r="G34" s="38"/>
      <c r="H34" s="38"/>
      <c r="I34" s="162">
        <v>0.14999999999999999</v>
      </c>
      <c r="J34" s="161">
        <f>ROUND(((SUM(BF124:BF165))*I34),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44</v>
      </c>
      <c r="F35" s="161">
        <f>ROUND((SUM(BG124:BG165)),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45</v>
      </c>
      <c r="F36" s="161">
        <f>ROUND((SUM(BH124:BH165)),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61">
        <f>ROUND((SUM(BI124:BI165)),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47</v>
      </c>
      <c r="E39" s="165"/>
      <c r="F39" s="165"/>
      <c r="G39" s="166" t="s">
        <v>48</v>
      </c>
      <c r="H39" s="167" t="s">
        <v>49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50</v>
      </c>
      <c r="E50" s="172"/>
      <c r="F50" s="172"/>
      <c r="G50" s="171" t="s">
        <v>51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52</v>
      </c>
      <c r="E61" s="175"/>
      <c r="F61" s="176" t="s">
        <v>53</v>
      </c>
      <c r="G61" s="174" t="s">
        <v>52</v>
      </c>
      <c r="H61" s="175"/>
      <c r="I61" s="177"/>
      <c r="J61" s="178" t="s">
        <v>53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54</v>
      </c>
      <c r="E65" s="179"/>
      <c r="F65" s="179"/>
      <c r="G65" s="171" t="s">
        <v>55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52</v>
      </c>
      <c r="E76" s="175"/>
      <c r="F76" s="176" t="s">
        <v>53</v>
      </c>
      <c r="G76" s="174" t="s">
        <v>52</v>
      </c>
      <c r="H76" s="175"/>
      <c r="I76" s="177"/>
      <c r="J76" s="178" t="s">
        <v>53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107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POLNÍ CESTA HC1 k.ú. Blansko u Hrochova Týnce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104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VON - Všeobecné a obecné náklady 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Blansko u Hrochova Týnce</v>
      </c>
      <c r="G89" s="40"/>
      <c r="H89" s="40"/>
      <c r="I89" s="147" t="s">
        <v>22</v>
      </c>
      <c r="J89" s="79" t="str">
        <f>IF(J12="","",J12)</f>
        <v>16. 10. 2019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ČR – Ministerstvo zemědělství</v>
      </c>
      <c r="G91" s="40"/>
      <c r="H91" s="40"/>
      <c r="I91" s="147" t="s">
        <v>30</v>
      </c>
      <c r="J91" s="36" t="str">
        <f>E21</f>
        <v>Ing. arch. Martin Jirovský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33</v>
      </c>
      <c r="J92" s="36" t="str">
        <f>E24</f>
        <v>Ing. Barbora Baňárová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108</v>
      </c>
      <c r="D94" s="189"/>
      <c r="E94" s="189"/>
      <c r="F94" s="189"/>
      <c r="G94" s="189"/>
      <c r="H94" s="189"/>
      <c r="I94" s="190"/>
      <c r="J94" s="191" t="s">
        <v>109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110</v>
      </c>
      <c r="D96" s="40"/>
      <c r="E96" s="40"/>
      <c r="F96" s="40"/>
      <c r="G96" s="40"/>
      <c r="H96" s="40"/>
      <c r="I96" s="144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111</v>
      </c>
    </row>
    <row r="97" s="9" customFormat="1" ht="24.96" customHeight="1">
      <c r="A97" s="9"/>
      <c r="B97" s="193"/>
      <c r="C97" s="194"/>
      <c r="D97" s="195" t="s">
        <v>112</v>
      </c>
      <c r="E97" s="196"/>
      <c r="F97" s="196"/>
      <c r="G97" s="196"/>
      <c r="H97" s="196"/>
      <c r="I97" s="197"/>
      <c r="J97" s="198">
        <f>J125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113</v>
      </c>
      <c r="E98" s="203"/>
      <c r="F98" s="203"/>
      <c r="G98" s="203"/>
      <c r="H98" s="203"/>
      <c r="I98" s="204"/>
      <c r="J98" s="205">
        <f>J126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93"/>
      <c r="C99" s="194"/>
      <c r="D99" s="195" t="s">
        <v>114</v>
      </c>
      <c r="E99" s="196"/>
      <c r="F99" s="196"/>
      <c r="G99" s="196"/>
      <c r="H99" s="196"/>
      <c r="I99" s="197"/>
      <c r="J99" s="198">
        <f>J129</f>
        <v>0</v>
      </c>
      <c r="K99" s="194"/>
      <c r="L99" s="19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0"/>
      <c r="C100" s="201"/>
      <c r="D100" s="202" t="s">
        <v>115</v>
      </c>
      <c r="E100" s="203"/>
      <c r="F100" s="203"/>
      <c r="G100" s="203"/>
      <c r="H100" s="203"/>
      <c r="I100" s="204"/>
      <c r="J100" s="205">
        <f>J130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116</v>
      </c>
      <c r="E101" s="203"/>
      <c r="F101" s="203"/>
      <c r="G101" s="203"/>
      <c r="H101" s="203"/>
      <c r="I101" s="204"/>
      <c r="J101" s="205">
        <f>J150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0"/>
      <c r="C102" s="201"/>
      <c r="D102" s="202" t="s">
        <v>117</v>
      </c>
      <c r="E102" s="203"/>
      <c r="F102" s="203"/>
      <c r="G102" s="203"/>
      <c r="H102" s="203"/>
      <c r="I102" s="204"/>
      <c r="J102" s="205">
        <f>J153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0"/>
      <c r="C103" s="201"/>
      <c r="D103" s="202" t="s">
        <v>118</v>
      </c>
      <c r="E103" s="203"/>
      <c r="F103" s="203"/>
      <c r="G103" s="203"/>
      <c r="H103" s="203"/>
      <c r="I103" s="204"/>
      <c r="J103" s="205">
        <f>J161</f>
        <v>0</v>
      </c>
      <c r="K103" s="201"/>
      <c r="L103" s="20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0"/>
      <c r="C104" s="201"/>
      <c r="D104" s="202" t="s">
        <v>119</v>
      </c>
      <c r="E104" s="203"/>
      <c r="F104" s="203"/>
      <c r="G104" s="203"/>
      <c r="H104" s="203"/>
      <c r="I104" s="204"/>
      <c r="J104" s="205">
        <f>J163</f>
        <v>0</v>
      </c>
      <c r="K104" s="201"/>
      <c r="L104" s="20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144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183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186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120</v>
      </c>
      <c r="D111" s="40"/>
      <c r="E111" s="40"/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87" t="str">
        <f>E7</f>
        <v>POLNÍ CESTA HC1 k.ú. Blansko u Hrochova Týnce</v>
      </c>
      <c r="F114" s="32"/>
      <c r="G114" s="32"/>
      <c r="H114" s="32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104</v>
      </c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 xml:space="preserve">VON - Všeobecné a obecné náklady </v>
      </c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Blansko u Hrochova Týnce</v>
      </c>
      <c r="G118" s="40"/>
      <c r="H118" s="40"/>
      <c r="I118" s="147" t="s">
        <v>22</v>
      </c>
      <c r="J118" s="79" t="str">
        <f>IF(J12="","",J12)</f>
        <v>16. 10. 2019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2" t="s">
        <v>24</v>
      </c>
      <c r="D120" s="40"/>
      <c r="E120" s="40"/>
      <c r="F120" s="27" t="str">
        <f>E15</f>
        <v>ČR – Ministerstvo zemědělství</v>
      </c>
      <c r="G120" s="40"/>
      <c r="H120" s="40"/>
      <c r="I120" s="147" t="s">
        <v>30</v>
      </c>
      <c r="J120" s="36" t="str">
        <f>E21</f>
        <v>Ing. arch. Martin Jirovský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5.65" customHeight="1">
      <c r="A121" s="38"/>
      <c r="B121" s="39"/>
      <c r="C121" s="32" t="s">
        <v>28</v>
      </c>
      <c r="D121" s="40"/>
      <c r="E121" s="40"/>
      <c r="F121" s="27" t="str">
        <f>IF(E18="","",E18)</f>
        <v>Vyplň údaj</v>
      </c>
      <c r="G121" s="40"/>
      <c r="H121" s="40"/>
      <c r="I121" s="147" t="s">
        <v>33</v>
      </c>
      <c r="J121" s="36" t="str">
        <f>E24</f>
        <v>Ing. Barbora Baňárová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14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207"/>
      <c r="B123" s="208"/>
      <c r="C123" s="209" t="s">
        <v>121</v>
      </c>
      <c r="D123" s="210" t="s">
        <v>62</v>
      </c>
      <c r="E123" s="210" t="s">
        <v>58</v>
      </c>
      <c r="F123" s="210" t="s">
        <v>59</v>
      </c>
      <c r="G123" s="210" t="s">
        <v>122</v>
      </c>
      <c r="H123" s="210" t="s">
        <v>123</v>
      </c>
      <c r="I123" s="211" t="s">
        <v>124</v>
      </c>
      <c r="J123" s="212" t="s">
        <v>109</v>
      </c>
      <c r="K123" s="213" t="s">
        <v>125</v>
      </c>
      <c r="L123" s="214"/>
      <c r="M123" s="100" t="s">
        <v>1</v>
      </c>
      <c r="N123" s="101" t="s">
        <v>41</v>
      </c>
      <c r="O123" s="101" t="s">
        <v>126</v>
      </c>
      <c r="P123" s="101" t="s">
        <v>127</v>
      </c>
      <c r="Q123" s="101" t="s">
        <v>128</v>
      </c>
      <c r="R123" s="101" t="s">
        <v>129</v>
      </c>
      <c r="S123" s="101" t="s">
        <v>130</v>
      </c>
      <c r="T123" s="102" t="s">
        <v>131</v>
      </c>
      <c r="U123" s="207"/>
      <c r="V123" s="207"/>
      <c r="W123" s="207"/>
      <c r="X123" s="207"/>
      <c r="Y123" s="207"/>
      <c r="Z123" s="207"/>
      <c r="AA123" s="207"/>
      <c r="AB123" s="207"/>
      <c r="AC123" s="207"/>
      <c r="AD123" s="207"/>
      <c r="AE123" s="207"/>
    </row>
    <row r="124" s="2" customFormat="1" ht="22.8" customHeight="1">
      <c r="A124" s="38"/>
      <c r="B124" s="39"/>
      <c r="C124" s="107" t="s">
        <v>132</v>
      </c>
      <c r="D124" s="40"/>
      <c r="E124" s="40"/>
      <c r="F124" s="40"/>
      <c r="G124" s="40"/>
      <c r="H124" s="40"/>
      <c r="I124" s="144"/>
      <c r="J124" s="215">
        <f>BK124</f>
        <v>0</v>
      </c>
      <c r="K124" s="40"/>
      <c r="L124" s="44"/>
      <c r="M124" s="103"/>
      <c r="N124" s="216"/>
      <c r="O124" s="104"/>
      <c r="P124" s="217">
        <f>P125+P129</f>
        <v>0</v>
      </c>
      <c r="Q124" s="104"/>
      <c r="R124" s="217">
        <f>R125+R129</f>
        <v>0</v>
      </c>
      <c r="S124" s="104"/>
      <c r="T124" s="218">
        <f>T125+T129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76</v>
      </c>
      <c r="AU124" s="17" t="s">
        <v>111</v>
      </c>
      <c r="BK124" s="219">
        <f>BK125+BK129</f>
        <v>0</v>
      </c>
    </row>
    <row r="125" s="12" customFormat="1" ht="25.92" customHeight="1">
      <c r="A125" s="12"/>
      <c r="B125" s="220"/>
      <c r="C125" s="221"/>
      <c r="D125" s="222" t="s">
        <v>76</v>
      </c>
      <c r="E125" s="223" t="s">
        <v>133</v>
      </c>
      <c r="F125" s="223" t="s">
        <v>134</v>
      </c>
      <c r="G125" s="221"/>
      <c r="H125" s="221"/>
      <c r="I125" s="224"/>
      <c r="J125" s="225">
        <f>BK125</f>
        <v>0</v>
      </c>
      <c r="K125" s="221"/>
      <c r="L125" s="226"/>
      <c r="M125" s="227"/>
      <c r="N125" s="228"/>
      <c r="O125" s="228"/>
      <c r="P125" s="229">
        <f>P126</f>
        <v>0</v>
      </c>
      <c r="Q125" s="228"/>
      <c r="R125" s="229">
        <f>R126</f>
        <v>0</v>
      </c>
      <c r="S125" s="228"/>
      <c r="T125" s="230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1" t="s">
        <v>84</v>
      </c>
      <c r="AT125" s="232" t="s">
        <v>76</v>
      </c>
      <c r="AU125" s="232" t="s">
        <v>77</v>
      </c>
      <c r="AY125" s="231" t="s">
        <v>135</v>
      </c>
      <c r="BK125" s="233">
        <f>BK126</f>
        <v>0</v>
      </c>
    </row>
    <row r="126" s="12" customFormat="1" ht="22.8" customHeight="1">
      <c r="A126" s="12"/>
      <c r="B126" s="220"/>
      <c r="C126" s="221"/>
      <c r="D126" s="222" t="s">
        <v>76</v>
      </c>
      <c r="E126" s="234" t="s">
        <v>136</v>
      </c>
      <c r="F126" s="234" t="s">
        <v>137</v>
      </c>
      <c r="G126" s="221"/>
      <c r="H126" s="221"/>
      <c r="I126" s="224"/>
      <c r="J126" s="235">
        <f>BK126</f>
        <v>0</v>
      </c>
      <c r="K126" s="221"/>
      <c r="L126" s="226"/>
      <c r="M126" s="227"/>
      <c r="N126" s="228"/>
      <c r="O126" s="228"/>
      <c r="P126" s="229">
        <f>SUM(P127:P128)</f>
        <v>0</v>
      </c>
      <c r="Q126" s="228"/>
      <c r="R126" s="229">
        <f>SUM(R127:R128)</f>
        <v>0</v>
      </c>
      <c r="S126" s="228"/>
      <c r="T126" s="230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1" t="s">
        <v>84</v>
      </c>
      <c r="AT126" s="232" t="s">
        <v>76</v>
      </c>
      <c r="AU126" s="232" t="s">
        <v>84</v>
      </c>
      <c r="AY126" s="231" t="s">
        <v>135</v>
      </c>
      <c r="BK126" s="233">
        <f>SUM(BK127:BK128)</f>
        <v>0</v>
      </c>
    </row>
    <row r="127" s="2" customFormat="1" ht="44.25" customHeight="1">
      <c r="A127" s="38"/>
      <c r="B127" s="39"/>
      <c r="C127" s="236" t="s">
        <v>84</v>
      </c>
      <c r="D127" s="236" t="s">
        <v>138</v>
      </c>
      <c r="E127" s="237" t="s">
        <v>139</v>
      </c>
      <c r="F127" s="238" t="s">
        <v>140</v>
      </c>
      <c r="G127" s="239" t="s">
        <v>141</v>
      </c>
      <c r="H127" s="240">
        <v>1</v>
      </c>
      <c r="I127" s="241"/>
      <c r="J127" s="242">
        <f>ROUND(I127*H127,2)</f>
        <v>0</v>
      </c>
      <c r="K127" s="243"/>
      <c r="L127" s="44"/>
      <c r="M127" s="244" t="s">
        <v>1</v>
      </c>
      <c r="N127" s="245" t="s">
        <v>42</v>
      </c>
      <c r="O127" s="91"/>
      <c r="P127" s="246">
        <f>O127*H127</f>
        <v>0</v>
      </c>
      <c r="Q127" s="246">
        <v>0</v>
      </c>
      <c r="R127" s="246">
        <f>Q127*H127</f>
        <v>0</v>
      </c>
      <c r="S127" s="246">
        <v>0</v>
      </c>
      <c r="T127" s="247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8" t="s">
        <v>142</v>
      </c>
      <c r="AT127" s="248" t="s">
        <v>138</v>
      </c>
      <c r="AU127" s="248" t="s">
        <v>86</v>
      </c>
      <c r="AY127" s="17" t="s">
        <v>135</v>
      </c>
      <c r="BE127" s="249">
        <f>IF(N127="základní",J127,0)</f>
        <v>0</v>
      </c>
      <c r="BF127" s="249">
        <f>IF(N127="snížená",J127,0)</f>
        <v>0</v>
      </c>
      <c r="BG127" s="249">
        <f>IF(N127="zákl. přenesená",J127,0)</f>
        <v>0</v>
      </c>
      <c r="BH127" s="249">
        <f>IF(N127="sníž. přenesená",J127,0)</f>
        <v>0</v>
      </c>
      <c r="BI127" s="249">
        <f>IF(N127="nulová",J127,0)</f>
        <v>0</v>
      </c>
      <c r="BJ127" s="17" t="s">
        <v>84</v>
      </c>
      <c r="BK127" s="249">
        <f>ROUND(I127*H127,2)</f>
        <v>0</v>
      </c>
      <c r="BL127" s="17" t="s">
        <v>142</v>
      </c>
      <c r="BM127" s="248" t="s">
        <v>143</v>
      </c>
    </row>
    <row r="128" s="2" customFormat="1">
      <c r="A128" s="38"/>
      <c r="B128" s="39"/>
      <c r="C128" s="40"/>
      <c r="D128" s="250" t="s">
        <v>144</v>
      </c>
      <c r="E128" s="40"/>
      <c r="F128" s="251" t="s">
        <v>145</v>
      </c>
      <c r="G128" s="40"/>
      <c r="H128" s="40"/>
      <c r="I128" s="144"/>
      <c r="J128" s="40"/>
      <c r="K128" s="40"/>
      <c r="L128" s="44"/>
      <c r="M128" s="252"/>
      <c r="N128" s="253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144</v>
      </c>
      <c r="AU128" s="17" t="s">
        <v>86</v>
      </c>
    </row>
    <row r="129" s="12" customFormat="1" ht="25.92" customHeight="1">
      <c r="A129" s="12"/>
      <c r="B129" s="220"/>
      <c r="C129" s="221"/>
      <c r="D129" s="222" t="s">
        <v>76</v>
      </c>
      <c r="E129" s="223" t="s">
        <v>146</v>
      </c>
      <c r="F129" s="223" t="s">
        <v>147</v>
      </c>
      <c r="G129" s="221"/>
      <c r="H129" s="221"/>
      <c r="I129" s="224"/>
      <c r="J129" s="225">
        <f>BK129</f>
        <v>0</v>
      </c>
      <c r="K129" s="221"/>
      <c r="L129" s="226"/>
      <c r="M129" s="227"/>
      <c r="N129" s="228"/>
      <c r="O129" s="228"/>
      <c r="P129" s="229">
        <f>P130+P150+P153+P161+P163</f>
        <v>0</v>
      </c>
      <c r="Q129" s="228"/>
      <c r="R129" s="229">
        <f>R130+R150+R153+R161+R163</f>
        <v>0</v>
      </c>
      <c r="S129" s="228"/>
      <c r="T129" s="230">
        <f>T130+T150+T153+T161+T163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31" t="s">
        <v>148</v>
      </c>
      <c r="AT129" s="232" t="s">
        <v>76</v>
      </c>
      <c r="AU129" s="232" t="s">
        <v>77</v>
      </c>
      <c r="AY129" s="231" t="s">
        <v>135</v>
      </c>
      <c r="BK129" s="233">
        <f>BK130+BK150+BK153+BK161+BK163</f>
        <v>0</v>
      </c>
    </row>
    <row r="130" s="12" customFormat="1" ht="22.8" customHeight="1">
      <c r="A130" s="12"/>
      <c r="B130" s="220"/>
      <c r="C130" s="221"/>
      <c r="D130" s="222" t="s">
        <v>76</v>
      </c>
      <c r="E130" s="234" t="s">
        <v>77</v>
      </c>
      <c r="F130" s="234" t="s">
        <v>147</v>
      </c>
      <c r="G130" s="221"/>
      <c r="H130" s="221"/>
      <c r="I130" s="224"/>
      <c r="J130" s="235">
        <f>BK130</f>
        <v>0</v>
      </c>
      <c r="K130" s="221"/>
      <c r="L130" s="226"/>
      <c r="M130" s="227"/>
      <c r="N130" s="228"/>
      <c r="O130" s="228"/>
      <c r="P130" s="229">
        <f>SUM(P131:P149)</f>
        <v>0</v>
      </c>
      <c r="Q130" s="228"/>
      <c r="R130" s="229">
        <f>SUM(R131:R149)</f>
        <v>0</v>
      </c>
      <c r="S130" s="228"/>
      <c r="T130" s="230">
        <f>SUM(T131:T149)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31" t="s">
        <v>148</v>
      </c>
      <c r="AT130" s="232" t="s">
        <v>76</v>
      </c>
      <c r="AU130" s="232" t="s">
        <v>84</v>
      </c>
      <c r="AY130" s="231" t="s">
        <v>135</v>
      </c>
      <c r="BK130" s="233">
        <f>SUM(BK131:BK149)</f>
        <v>0</v>
      </c>
    </row>
    <row r="131" s="2" customFormat="1" ht="21.75" customHeight="1">
      <c r="A131" s="38"/>
      <c r="B131" s="39"/>
      <c r="C131" s="236" t="s">
        <v>86</v>
      </c>
      <c r="D131" s="236" t="s">
        <v>138</v>
      </c>
      <c r="E131" s="237" t="s">
        <v>149</v>
      </c>
      <c r="F131" s="238" t="s">
        <v>150</v>
      </c>
      <c r="G131" s="239" t="s">
        <v>151</v>
      </c>
      <c r="H131" s="240">
        <v>1</v>
      </c>
      <c r="I131" s="241"/>
      <c r="J131" s="242">
        <f>ROUND(I131*H131,2)</f>
        <v>0</v>
      </c>
      <c r="K131" s="243"/>
      <c r="L131" s="44"/>
      <c r="M131" s="244" t="s">
        <v>1</v>
      </c>
      <c r="N131" s="245" t="s">
        <v>42</v>
      </c>
      <c r="O131" s="91"/>
      <c r="P131" s="246">
        <f>O131*H131</f>
        <v>0</v>
      </c>
      <c r="Q131" s="246">
        <v>0</v>
      </c>
      <c r="R131" s="246">
        <f>Q131*H131</f>
        <v>0</v>
      </c>
      <c r="S131" s="246">
        <v>0</v>
      </c>
      <c r="T131" s="24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8" t="s">
        <v>152</v>
      </c>
      <c r="AT131" s="248" t="s">
        <v>138</v>
      </c>
      <c r="AU131" s="248" t="s">
        <v>86</v>
      </c>
      <c r="AY131" s="17" t="s">
        <v>135</v>
      </c>
      <c r="BE131" s="249">
        <f>IF(N131="základní",J131,0)</f>
        <v>0</v>
      </c>
      <c r="BF131" s="249">
        <f>IF(N131="snížená",J131,0)</f>
        <v>0</v>
      </c>
      <c r="BG131" s="249">
        <f>IF(N131="zákl. přenesená",J131,0)</f>
        <v>0</v>
      </c>
      <c r="BH131" s="249">
        <f>IF(N131="sníž. přenesená",J131,0)</f>
        <v>0</v>
      </c>
      <c r="BI131" s="249">
        <f>IF(N131="nulová",J131,0)</f>
        <v>0</v>
      </c>
      <c r="BJ131" s="17" t="s">
        <v>84</v>
      </c>
      <c r="BK131" s="249">
        <f>ROUND(I131*H131,2)</f>
        <v>0</v>
      </c>
      <c r="BL131" s="17" t="s">
        <v>152</v>
      </c>
      <c r="BM131" s="248" t="s">
        <v>153</v>
      </c>
    </row>
    <row r="132" s="2" customFormat="1">
      <c r="A132" s="38"/>
      <c r="B132" s="39"/>
      <c r="C132" s="40"/>
      <c r="D132" s="250" t="s">
        <v>144</v>
      </c>
      <c r="E132" s="40"/>
      <c r="F132" s="251" t="s">
        <v>154</v>
      </c>
      <c r="G132" s="40"/>
      <c r="H132" s="40"/>
      <c r="I132" s="144"/>
      <c r="J132" s="40"/>
      <c r="K132" s="40"/>
      <c r="L132" s="44"/>
      <c r="M132" s="252"/>
      <c r="N132" s="253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144</v>
      </c>
      <c r="AU132" s="17" t="s">
        <v>86</v>
      </c>
    </row>
    <row r="133" s="2" customFormat="1" ht="33.75" customHeight="1">
      <c r="A133" s="38"/>
      <c r="B133" s="39"/>
      <c r="C133" s="236" t="s">
        <v>155</v>
      </c>
      <c r="D133" s="236" t="s">
        <v>138</v>
      </c>
      <c r="E133" s="237" t="s">
        <v>156</v>
      </c>
      <c r="F133" s="238" t="s">
        <v>157</v>
      </c>
      <c r="G133" s="239" t="s">
        <v>151</v>
      </c>
      <c r="H133" s="240">
        <v>1</v>
      </c>
      <c r="I133" s="241"/>
      <c r="J133" s="242">
        <f>ROUND(I133*H133,2)</f>
        <v>0</v>
      </c>
      <c r="K133" s="243"/>
      <c r="L133" s="44"/>
      <c r="M133" s="244" t="s">
        <v>1</v>
      </c>
      <c r="N133" s="245" t="s">
        <v>42</v>
      </c>
      <c r="O133" s="91"/>
      <c r="P133" s="246">
        <f>O133*H133</f>
        <v>0</v>
      </c>
      <c r="Q133" s="246">
        <v>0</v>
      </c>
      <c r="R133" s="246">
        <f>Q133*H133</f>
        <v>0</v>
      </c>
      <c r="S133" s="246">
        <v>0</v>
      </c>
      <c r="T133" s="24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8" t="s">
        <v>152</v>
      </c>
      <c r="AT133" s="248" t="s">
        <v>138</v>
      </c>
      <c r="AU133" s="248" t="s">
        <v>86</v>
      </c>
      <c r="AY133" s="17" t="s">
        <v>135</v>
      </c>
      <c r="BE133" s="249">
        <f>IF(N133="základní",J133,0)</f>
        <v>0</v>
      </c>
      <c r="BF133" s="249">
        <f>IF(N133="snížená",J133,0)</f>
        <v>0</v>
      </c>
      <c r="BG133" s="249">
        <f>IF(N133="zákl. přenesená",J133,0)</f>
        <v>0</v>
      </c>
      <c r="BH133" s="249">
        <f>IF(N133="sníž. přenesená",J133,0)</f>
        <v>0</v>
      </c>
      <c r="BI133" s="249">
        <f>IF(N133="nulová",J133,0)</f>
        <v>0</v>
      </c>
      <c r="BJ133" s="17" t="s">
        <v>84</v>
      </c>
      <c r="BK133" s="249">
        <f>ROUND(I133*H133,2)</f>
        <v>0</v>
      </c>
      <c r="BL133" s="17" t="s">
        <v>152</v>
      </c>
      <c r="BM133" s="248" t="s">
        <v>158</v>
      </c>
    </row>
    <row r="134" s="2" customFormat="1">
      <c r="A134" s="38"/>
      <c r="B134" s="39"/>
      <c r="C134" s="40"/>
      <c r="D134" s="250" t="s">
        <v>144</v>
      </c>
      <c r="E134" s="40"/>
      <c r="F134" s="251" t="s">
        <v>159</v>
      </c>
      <c r="G134" s="40"/>
      <c r="H134" s="40"/>
      <c r="I134" s="144"/>
      <c r="J134" s="40"/>
      <c r="K134" s="40"/>
      <c r="L134" s="44"/>
      <c r="M134" s="252"/>
      <c r="N134" s="253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144</v>
      </c>
      <c r="AU134" s="17" t="s">
        <v>86</v>
      </c>
    </row>
    <row r="135" s="2" customFormat="1" ht="33" customHeight="1">
      <c r="A135" s="38"/>
      <c r="B135" s="39"/>
      <c r="C135" s="236" t="s">
        <v>142</v>
      </c>
      <c r="D135" s="236" t="s">
        <v>138</v>
      </c>
      <c r="E135" s="237" t="s">
        <v>160</v>
      </c>
      <c r="F135" s="238" t="s">
        <v>161</v>
      </c>
      <c r="G135" s="239" t="s">
        <v>151</v>
      </c>
      <c r="H135" s="240">
        <v>1</v>
      </c>
      <c r="I135" s="241"/>
      <c r="J135" s="242">
        <f>ROUND(I135*H135,2)</f>
        <v>0</v>
      </c>
      <c r="K135" s="243"/>
      <c r="L135" s="44"/>
      <c r="M135" s="244" t="s">
        <v>1</v>
      </c>
      <c r="N135" s="245" t="s">
        <v>42</v>
      </c>
      <c r="O135" s="91"/>
      <c r="P135" s="246">
        <f>O135*H135</f>
        <v>0</v>
      </c>
      <c r="Q135" s="246">
        <v>0</v>
      </c>
      <c r="R135" s="246">
        <f>Q135*H135</f>
        <v>0</v>
      </c>
      <c r="S135" s="246">
        <v>0</v>
      </c>
      <c r="T135" s="247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8" t="s">
        <v>152</v>
      </c>
      <c r="AT135" s="248" t="s">
        <v>138</v>
      </c>
      <c r="AU135" s="248" t="s">
        <v>86</v>
      </c>
      <c r="AY135" s="17" t="s">
        <v>135</v>
      </c>
      <c r="BE135" s="249">
        <f>IF(N135="základní",J135,0)</f>
        <v>0</v>
      </c>
      <c r="BF135" s="249">
        <f>IF(N135="snížená",J135,0)</f>
        <v>0</v>
      </c>
      <c r="BG135" s="249">
        <f>IF(N135="zákl. přenesená",J135,0)</f>
        <v>0</v>
      </c>
      <c r="BH135" s="249">
        <f>IF(N135="sníž. přenesená",J135,0)</f>
        <v>0</v>
      </c>
      <c r="BI135" s="249">
        <f>IF(N135="nulová",J135,0)</f>
        <v>0</v>
      </c>
      <c r="BJ135" s="17" t="s">
        <v>84</v>
      </c>
      <c r="BK135" s="249">
        <f>ROUND(I135*H135,2)</f>
        <v>0</v>
      </c>
      <c r="BL135" s="17" t="s">
        <v>152</v>
      </c>
      <c r="BM135" s="248" t="s">
        <v>162</v>
      </c>
    </row>
    <row r="136" s="2" customFormat="1">
      <c r="A136" s="38"/>
      <c r="B136" s="39"/>
      <c r="C136" s="40"/>
      <c r="D136" s="250" t="s">
        <v>144</v>
      </c>
      <c r="E136" s="40"/>
      <c r="F136" s="251" t="s">
        <v>163</v>
      </c>
      <c r="G136" s="40"/>
      <c r="H136" s="40"/>
      <c r="I136" s="144"/>
      <c r="J136" s="40"/>
      <c r="K136" s="40"/>
      <c r="L136" s="44"/>
      <c r="M136" s="252"/>
      <c r="N136" s="253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144</v>
      </c>
      <c r="AU136" s="17" t="s">
        <v>86</v>
      </c>
    </row>
    <row r="137" s="2" customFormat="1" ht="16.5" customHeight="1">
      <c r="A137" s="38"/>
      <c r="B137" s="39"/>
      <c r="C137" s="236" t="s">
        <v>148</v>
      </c>
      <c r="D137" s="236" t="s">
        <v>138</v>
      </c>
      <c r="E137" s="237" t="s">
        <v>164</v>
      </c>
      <c r="F137" s="238" t="s">
        <v>165</v>
      </c>
      <c r="G137" s="239" t="s">
        <v>151</v>
      </c>
      <c r="H137" s="240">
        <v>1</v>
      </c>
      <c r="I137" s="241"/>
      <c r="J137" s="242">
        <f>ROUND(I137*H137,2)</f>
        <v>0</v>
      </c>
      <c r="K137" s="243"/>
      <c r="L137" s="44"/>
      <c r="M137" s="244" t="s">
        <v>1</v>
      </c>
      <c r="N137" s="245" t="s">
        <v>42</v>
      </c>
      <c r="O137" s="91"/>
      <c r="P137" s="246">
        <f>O137*H137</f>
        <v>0</v>
      </c>
      <c r="Q137" s="246">
        <v>0</v>
      </c>
      <c r="R137" s="246">
        <f>Q137*H137</f>
        <v>0</v>
      </c>
      <c r="S137" s="246">
        <v>0</v>
      </c>
      <c r="T137" s="247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8" t="s">
        <v>152</v>
      </c>
      <c r="AT137" s="248" t="s">
        <v>138</v>
      </c>
      <c r="AU137" s="248" t="s">
        <v>86</v>
      </c>
      <c r="AY137" s="17" t="s">
        <v>135</v>
      </c>
      <c r="BE137" s="249">
        <f>IF(N137="základní",J137,0)</f>
        <v>0</v>
      </c>
      <c r="BF137" s="249">
        <f>IF(N137="snížená",J137,0)</f>
        <v>0</v>
      </c>
      <c r="BG137" s="249">
        <f>IF(N137="zákl. přenesená",J137,0)</f>
        <v>0</v>
      </c>
      <c r="BH137" s="249">
        <f>IF(N137="sníž. přenesená",J137,0)</f>
        <v>0</v>
      </c>
      <c r="BI137" s="249">
        <f>IF(N137="nulová",J137,0)</f>
        <v>0</v>
      </c>
      <c r="BJ137" s="17" t="s">
        <v>84</v>
      </c>
      <c r="BK137" s="249">
        <f>ROUND(I137*H137,2)</f>
        <v>0</v>
      </c>
      <c r="BL137" s="17" t="s">
        <v>152</v>
      </c>
      <c r="BM137" s="248" t="s">
        <v>166</v>
      </c>
    </row>
    <row r="138" s="2" customFormat="1">
      <c r="A138" s="38"/>
      <c r="B138" s="39"/>
      <c r="C138" s="40"/>
      <c r="D138" s="250" t="s">
        <v>144</v>
      </c>
      <c r="E138" s="40"/>
      <c r="F138" s="251" t="s">
        <v>167</v>
      </c>
      <c r="G138" s="40"/>
      <c r="H138" s="40"/>
      <c r="I138" s="144"/>
      <c r="J138" s="40"/>
      <c r="K138" s="40"/>
      <c r="L138" s="44"/>
      <c r="M138" s="252"/>
      <c r="N138" s="253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144</v>
      </c>
      <c r="AU138" s="17" t="s">
        <v>86</v>
      </c>
    </row>
    <row r="139" s="2" customFormat="1" ht="21.75" customHeight="1">
      <c r="A139" s="38"/>
      <c r="B139" s="39"/>
      <c r="C139" s="236" t="s">
        <v>168</v>
      </c>
      <c r="D139" s="236" t="s">
        <v>138</v>
      </c>
      <c r="E139" s="237" t="s">
        <v>169</v>
      </c>
      <c r="F139" s="238" t="s">
        <v>170</v>
      </c>
      <c r="G139" s="239" t="s">
        <v>151</v>
      </c>
      <c r="H139" s="240">
        <v>1</v>
      </c>
      <c r="I139" s="241"/>
      <c r="J139" s="242">
        <f>ROUND(I139*H139,2)</f>
        <v>0</v>
      </c>
      <c r="K139" s="243"/>
      <c r="L139" s="44"/>
      <c r="M139" s="244" t="s">
        <v>1</v>
      </c>
      <c r="N139" s="245" t="s">
        <v>42</v>
      </c>
      <c r="O139" s="91"/>
      <c r="P139" s="246">
        <f>O139*H139</f>
        <v>0</v>
      </c>
      <c r="Q139" s="246">
        <v>0</v>
      </c>
      <c r="R139" s="246">
        <f>Q139*H139</f>
        <v>0</v>
      </c>
      <c r="S139" s="246">
        <v>0</v>
      </c>
      <c r="T139" s="247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8" t="s">
        <v>152</v>
      </c>
      <c r="AT139" s="248" t="s">
        <v>138</v>
      </c>
      <c r="AU139" s="248" t="s">
        <v>86</v>
      </c>
      <c r="AY139" s="17" t="s">
        <v>135</v>
      </c>
      <c r="BE139" s="249">
        <f>IF(N139="základní",J139,0)</f>
        <v>0</v>
      </c>
      <c r="BF139" s="249">
        <f>IF(N139="snížená",J139,0)</f>
        <v>0</v>
      </c>
      <c r="BG139" s="249">
        <f>IF(N139="zákl. přenesená",J139,0)</f>
        <v>0</v>
      </c>
      <c r="BH139" s="249">
        <f>IF(N139="sníž. přenesená",J139,0)</f>
        <v>0</v>
      </c>
      <c r="BI139" s="249">
        <f>IF(N139="nulová",J139,0)</f>
        <v>0</v>
      </c>
      <c r="BJ139" s="17" t="s">
        <v>84</v>
      </c>
      <c r="BK139" s="249">
        <f>ROUND(I139*H139,2)</f>
        <v>0</v>
      </c>
      <c r="BL139" s="17" t="s">
        <v>152</v>
      </c>
      <c r="BM139" s="248" t="s">
        <v>171</v>
      </c>
    </row>
    <row r="140" s="2" customFormat="1" ht="16.5" customHeight="1">
      <c r="A140" s="38"/>
      <c r="B140" s="39"/>
      <c r="C140" s="236" t="s">
        <v>172</v>
      </c>
      <c r="D140" s="236" t="s">
        <v>138</v>
      </c>
      <c r="E140" s="237" t="s">
        <v>173</v>
      </c>
      <c r="F140" s="238" t="s">
        <v>174</v>
      </c>
      <c r="G140" s="239" t="s">
        <v>151</v>
      </c>
      <c r="H140" s="240">
        <v>1</v>
      </c>
      <c r="I140" s="241"/>
      <c r="J140" s="242">
        <f>ROUND(I140*H140,2)</f>
        <v>0</v>
      </c>
      <c r="K140" s="243"/>
      <c r="L140" s="44"/>
      <c r="M140" s="244" t="s">
        <v>1</v>
      </c>
      <c r="N140" s="245" t="s">
        <v>42</v>
      </c>
      <c r="O140" s="91"/>
      <c r="P140" s="246">
        <f>O140*H140</f>
        <v>0</v>
      </c>
      <c r="Q140" s="246">
        <v>0</v>
      </c>
      <c r="R140" s="246">
        <f>Q140*H140</f>
        <v>0</v>
      </c>
      <c r="S140" s="246">
        <v>0</v>
      </c>
      <c r="T140" s="247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8" t="s">
        <v>152</v>
      </c>
      <c r="AT140" s="248" t="s">
        <v>138</v>
      </c>
      <c r="AU140" s="248" t="s">
        <v>86</v>
      </c>
      <c r="AY140" s="17" t="s">
        <v>135</v>
      </c>
      <c r="BE140" s="249">
        <f>IF(N140="základní",J140,0)</f>
        <v>0</v>
      </c>
      <c r="BF140" s="249">
        <f>IF(N140="snížená",J140,0)</f>
        <v>0</v>
      </c>
      <c r="BG140" s="249">
        <f>IF(N140="zákl. přenesená",J140,0)</f>
        <v>0</v>
      </c>
      <c r="BH140" s="249">
        <f>IF(N140="sníž. přenesená",J140,0)</f>
        <v>0</v>
      </c>
      <c r="BI140" s="249">
        <f>IF(N140="nulová",J140,0)</f>
        <v>0</v>
      </c>
      <c r="BJ140" s="17" t="s">
        <v>84</v>
      </c>
      <c r="BK140" s="249">
        <f>ROUND(I140*H140,2)</f>
        <v>0</v>
      </c>
      <c r="BL140" s="17" t="s">
        <v>152</v>
      </c>
      <c r="BM140" s="248" t="s">
        <v>175</v>
      </c>
    </row>
    <row r="141" s="2" customFormat="1">
      <c r="A141" s="38"/>
      <c r="B141" s="39"/>
      <c r="C141" s="40"/>
      <c r="D141" s="250" t="s">
        <v>144</v>
      </c>
      <c r="E141" s="40"/>
      <c r="F141" s="251" t="s">
        <v>176</v>
      </c>
      <c r="G141" s="40"/>
      <c r="H141" s="40"/>
      <c r="I141" s="144"/>
      <c r="J141" s="40"/>
      <c r="K141" s="40"/>
      <c r="L141" s="44"/>
      <c r="M141" s="252"/>
      <c r="N141" s="253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144</v>
      </c>
      <c r="AU141" s="17" t="s">
        <v>86</v>
      </c>
    </row>
    <row r="142" s="2" customFormat="1" ht="16.5" customHeight="1">
      <c r="A142" s="38"/>
      <c r="B142" s="39"/>
      <c r="C142" s="236" t="s">
        <v>177</v>
      </c>
      <c r="D142" s="236" t="s">
        <v>138</v>
      </c>
      <c r="E142" s="237" t="s">
        <v>178</v>
      </c>
      <c r="F142" s="238" t="s">
        <v>179</v>
      </c>
      <c r="G142" s="239" t="s">
        <v>151</v>
      </c>
      <c r="H142" s="240">
        <v>1</v>
      </c>
      <c r="I142" s="241"/>
      <c r="J142" s="242">
        <f>ROUND(I142*H142,2)</f>
        <v>0</v>
      </c>
      <c r="K142" s="243"/>
      <c r="L142" s="44"/>
      <c r="M142" s="244" t="s">
        <v>1</v>
      </c>
      <c r="N142" s="245" t="s">
        <v>42</v>
      </c>
      <c r="O142" s="91"/>
      <c r="P142" s="246">
        <f>O142*H142</f>
        <v>0</v>
      </c>
      <c r="Q142" s="246">
        <v>0</v>
      </c>
      <c r="R142" s="246">
        <f>Q142*H142</f>
        <v>0</v>
      </c>
      <c r="S142" s="246">
        <v>0</v>
      </c>
      <c r="T142" s="24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8" t="s">
        <v>152</v>
      </c>
      <c r="AT142" s="248" t="s">
        <v>138</v>
      </c>
      <c r="AU142" s="248" t="s">
        <v>86</v>
      </c>
      <c r="AY142" s="17" t="s">
        <v>135</v>
      </c>
      <c r="BE142" s="249">
        <f>IF(N142="základní",J142,0)</f>
        <v>0</v>
      </c>
      <c r="BF142" s="249">
        <f>IF(N142="snížená",J142,0)</f>
        <v>0</v>
      </c>
      <c r="BG142" s="249">
        <f>IF(N142="zákl. přenesená",J142,0)</f>
        <v>0</v>
      </c>
      <c r="BH142" s="249">
        <f>IF(N142="sníž. přenesená",J142,0)</f>
        <v>0</v>
      </c>
      <c r="BI142" s="249">
        <f>IF(N142="nulová",J142,0)</f>
        <v>0</v>
      </c>
      <c r="BJ142" s="17" t="s">
        <v>84</v>
      </c>
      <c r="BK142" s="249">
        <f>ROUND(I142*H142,2)</f>
        <v>0</v>
      </c>
      <c r="BL142" s="17" t="s">
        <v>152</v>
      </c>
      <c r="BM142" s="248" t="s">
        <v>180</v>
      </c>
    </row>
    <row r="143" s="2" customFormat="1">
      <c r="A143" s="38"/>
      <c r="B143" s="39"/>
      <c r="C143" s="40"/>
      <c r="D143" s="250" t="s">
        <v>144</v>
      </c>
      <c r="E143" s="40"/>
      <c r="F143" s="251" t="s">
        <v>176</v>
      </c>
      <c r="G143" s="40"/>
      <c r="H143" s="40"/>
      <c r="I143" s="144"/>
      <c r="J143" s="40"/>
      <c r="K143" s="40"/>
      <c r="L143" s="44"/>
      <c r="M143" s="252"/>
      <c r="N143" s="253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144</v>
      </c>
      <c r="AU143" s="17" t="s">
        <v>86</v>
      </c>
    </row>
    <row r="144" s="2" customFormat="1" ht="16.5" customHeight="1">
      <c r="A144" s="38"/>
      <c r="B144" s="39"/>
      <c r="C144" s="236" t="s">
        <v>136</v>
      </c>
      <c r="D144" s="236" t="s">
        <v>138</v>
      </c>
      <c r="E144" s="237" t="s">
        <v>181</v>
      </c>
      <c r="F144" s="238" t="s">
        <v>182</v>
      </c>
      <c r="G144" s="239" t="s">
        <v>151</v>
      </c>
      <c r="H144" s="240">
        <v>1</v>
      </c>
      <c r="I144" s="241"/>
      <c r="J144" s="242">
        <f>ROUND(I144*H144,2)</f>
        <v>0</v>
      </c>
      <c r="K144" s="243"/>
      <c r="L144" s="44"/>
      <c r="M144" s="244" t="s">
        <v>1</v>
      </c>
      <c r="N144" s="245" t="s">
        <v>42</v>
      </c>
      <c r="O144" s="91"/>
      <c r="P144" s="246">
        <f>O144*H144</f>
        <v>0</v>
      </c>
      <c r="Q144" s="246">
        <v>0</v>
      </c>
      <c r="R144" s="246">
        <f>Q144*H144</f>
        <v>0</v>
      </c>
      <c r="S144" s="246">
        <v>0</v>
      </c>
      <c r="T144" s="24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8" t="s">
        <v>152</v>
      </c>
      <c r="AT144" s="248" t="s">
        <v>138</v>
      </c>
      <c r="AU144" s="248" t="s">
        <v>86</v>
      </c>
      <c r="AY144" s="17" t="s">
        <v>135</v>
      </c>
      <c r="BE144" s="249">
        <f>IF(N144="základní",J144,0)</f>
        <v>0</v>
      </c>
      <c r="BF144" s="249">
        <f>IF(N144="snížená",J144,0)</f>
        <v>0</v>
      </c>
      <c r="BG144" s="249">
        <f>IF(N144="zákl. přenesená",J144,0)</f>
        <v>0</v>
      </c>
      <c r="BH144" s="249">
        <f>IF(N144="sníž. přenesená",J144,0)</f>
        <v>0</v>
      </c>
      <c r="BI144" s="249">
        <f>IF(N144="nulová",J144,0)</f>
        <v>0</v>
      </c>
      <c r="BJ144" s="17" t="s">
        <v>84</v>
      </c>
      <c r="BK144" s="249">
        <f>ROUND(I144*H144,2)</f>
        <v>0</v>
      </c>
      <c r="BL144" s="17" t="s">
        <v>152</v>
      </c>
      <c r="BM144" s="248" t="s">
        <v>183</v>
      </c>
    </row>
    <row r="145" s="2" customFormat="1">
      <c r="A145" s="38"/>
      <c r="B145" s="39"/>
      <c r="C145" s="40"/>
      <c r="D145" s="250" t="s">
        <v>144</v>
      </c>
      <c r="E145" s="40"/>
      <c r="F145" s="251" t="s">
        <v>176</v>
      </c>
      <c r="G145" s="40"/>
      <c r="H145" s="40"/>
      <c r="I145" s="144"/>
      <c r="J145" s="40"/>
      <c r="K145" s="40"/>
      <c r="L145" s="44"/>
      <c r="M145" s="252"/>
      <c r="N145" s="253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144</v>
      </c>
      <c r="AU145" s="17" t="s">
        <v>86</v>
      </c>
    </row>
    <row r="146" s="2" customFormat="1" ht="16.5" customHeight="1">
      <c r="A146" s="38"/>
      <c r="B146" s="39"/>
      <c r="C146" s="236" t="s">
        <v>184</v>
      </c>
      <c r="D146" s="236" t="s">
        <v>138</v>
      </c>
      <c r="E146" s="237" t="s">
        <v>185</v>
      </c>
      <c r="F146" s="238" t="s">
        <v>186</v>
      </c>
      <c r="G146" s="239" t="s">
        <v>151</v>
      </c>
      <c r="H146" s="240">
        <v>1</v>
      </c>
      <c r="I146" s="241"/>
      <c r="J146" s="242">
        <f>ROUND(I146*H146,2)</f>
        <v>0</v>
      </c>
      <c r="K146" s="243"/>
      <c r="L146" s="44"/>
      <c r="M146" s="244" t="s">
        <v>1</v>
      </c>
      <c r="N146" s="245" t="s">
        <v>42</v>
      </c>
      <c r="O146" s="91"/>
      <c r="P146" s="246">
        <f>O146*H146</f>
        <v>0</v>
      </c>
      <c r="Q146" s="246">
        <v>0</v>
      </c>
      <c r="R146" s="246">
        <f>Q146*H146</f>
        <v>0</v>
      </c>
      <c r="S146" s="246">
        <v>0</v>
      </c>
      <c r="T146" s="247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8" t="s">
        <v>152</v>
      </c>
      <c r="AT146" s="248" t="s">
        <v>138</v>
      </c>
      <c r="AU146" s="248" t="s">
        <v>86</v>
      </c>
      <c r="AY146" s="17" t="s">
        <v>135</v>
      </c>
      <c r="BE146" s="249">
        <f>IF(N146="základní",J146,0)</f>
        <v>0</v>
      </c>
      <c r="BF146" s="249">
        <f>IF(N146="snížená",J146,0)</f>
        <v>0</v>
      </c>
      <c r="BG146" s="249">
        <f>IF(N146="zákl. přenesená",J146,0)</f>
        <v>0</v>
      </c>
      <c r="BH146" s="249">
        <f>IF(N146="sníž. přenesená",J146,0)</f>
        <v>0</v>
      </c>
      <c r="BI146" s="249">
        <f>IF(N146="nulová",J146,0)</f>
        <v>0</v>
      </c>
      <c r="BJ146" s="17" t="s">
        <v>84</v>
      </c>
      <c r="BK146" s="249">
        <f>ROUND(I146*H146,2)</f>
        <v>0</v>
      </c>
      <c r="BL146" s="17" t="s">
        <v>152</v>
      </c>
      <c r="BM146" s="248" t="s">
        <v>187</v>
      </c>
    </row>
    <row r="147" s="2" customFormat="1">
      <c r="A147" s="38"/>
      <c r="B147" s="39"/>
      <c r="C147" s="40"/>
      <c r="D147" s="250" t="s">
        <v>144</v>
      </c>
      <c r="E147" s="40"/>
      <c r="F147" s="251" t="s">
        <v>176</v>
      </c>
      <c r="G147" s="40"/>
      <c r="H147" s="40"/>
      <c r="I147" s="144"/>
      <c r="J147" s="40"/>
      <c r="K147" s="40"/>
      <c r="L147" s="44"/>
      <c r="M147" s="252"/>
      <c r="N147" s="253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144</v>
      </c>
      <c r="AU147" s="17" t="s">
        <v>86</v>
      </c>
    </row>
    <row r="148" s="2" customFormat="1" ht="16.5" customHeight="1">
      <c r="A148" s="38"/>
      <c r="B148" s="39"/>
      <c r="C148" s="236" t="s">
        <v>188</v>
      </c>
      <c r="D148" s="236" t="s">
        <v>138</v>
      </c>
      <c r="E148" s="237" t="s">
        <v>189</v>
      </c>
      <c r="F148" s="238" t="s">
        <v>190</v>
      </c>
      <c r="G148" s="239" t="s">
        <v>151</v>
      </c>
      <c r="H148" s="240">
        <v>1</v>
      </c>
      <c r="I148" s="241"/>
      <c r="J148" s="242">
        <f>ROUND(I148*H148,2)</f>
        <v>0</v>
      </c>
      <c r="K148" s="243"/>
      <c r="L148" s="44"/>
      <c r="M148" s="244" t="s">
        <v>1</v>
      </c>
      <c r="N148" s="245" t="s">
        <v>42</v>
      </c>
      <c r="O148" s="91"/>
      <c r="P148" s="246">
        <f>O148*H148</f>
        <v>0</v>
      </c>
      <c r="Q148" s="246">
        <v>0</v>
      </c>
      <c r="R148" s="246">
        <f>Q148*H148</f>
        <v>0</v>
      </c>
      <c r="S148" s="246">
        <v>0</v>
      </c>
      <c r="T148" s="24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8" t="s">
        <v>152</v>
      </c>
      <c r="AT148" s="248" t="s">
        <v>138</v>
      </c>
      <c r="AU148" s="248" t="s">
        <v>86</v>
      </c>
      <c r="AY148" s="17" t="s">
        <v>135</v>
      </c>
      <c r="BE148" s="249">
        <f>IF(N148="základní",J148,0)</f>
        <v>0</v>
      </c>
      <c r="BF148" s="249">
        <f>IF(N148="snížená",J148,0)</f>
        <v>0</v>
      </c>
      <c r="BG148" s="249">
        <f>IF(N148="zákl. přenesená",J148,0)</f>
        <v>0</v>
      </c>
      <c r="BH148" s="249">
        <f>IF(N148="sníž. přenesená",J148,0)</f>
        <v>0</v>
      </c>
      <c r="BI148" s="249">
        <f>IF(N148="nulová",J148,0)</f>
        <v>0</v>
      </c>
      <c r="BJ148" s="17" t="s">
        <v>84</v>
      </c>
      <c r="BK148" s="249">
        <f>ROUND(I148*H148,2)</f>
        <v>0</v>
      </c>
      <c r="BL148" s="17" t="s">
        <v>152</v>
      </c>
      <c r="BM148" s="248" t="s">
        <v>191</v>
      </c>
    </row>
    <row r="149" s="2" customFormat="1">
      <c r="A149" s="38"/>
      <c r="B149" s="39"/>
      <c r="C149" s="40"/>
      <c r="D149" s="250" t="s">
        <v>144</v>
      </c>
      <c r="E149" s="40"/>
      <c r="F149" s="251" t="s">
        <v>176</v>
      </c>
      <c r="G149" s="40"/>
      <c r="H149" s="40"/>
      <c r="I149" s="144"/>
      <c r="J149" s="40"/>
      <c r="K149" s="40"/>
      <c r="L149" s="44"/>
      <c r="M149" s="252"/>
      <c r="N149" s="253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144</v>
      </c>
      <c r="AU149" s="17" t="s">
        <v>86</v>
      </c>
    </row>
    <row r="150" s="12" customFormat="1" ht="22.8" customHeight="1">
      <c r="A150" s="12"/>
      <c r="B150" s="220"/>
      <c r="C150" s="221"/>
      <c r="D150" s="222" t="s">
        <v>76</v>
      </c>
      <c r="E150" s="234" t="s">
        <v>192</v>
      </c>
      <c r="F150" s="234" t="s">
        <v>193</v>
      </c>
      <c r="G150" s="221"/>
      <c r="H150" s="221"/>
      <c r="I150" s="224"/>
      <c r="J150" s="235">
        <f>BK150</f>
        <v>0</v>
      </c>
      <c r="K150" s="221"/>
      <c r="L150" s="226"/>
      <c r="M150" s="227"/>
      <c r="N150" s="228"/>
      <c r="O150" s="228"/>
      <c r="P150" s="229">
        <f>SUM(P151:P152)</f>
        <v>0</v>
      </c>
      <c r="Q150" s="228"/>
      <c r="R150" s="229">
        <f>SUM(R151:R152)</f>
        <v>0</v>
      </c>
      <c r="S150" s="228"/>
      <c r="T150" s="230">
        <f>SUM(T151:T152)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31" t="s">
        <v>148</v>
      </c>
      <c r="AT150" s="232" t="s">
        <v>76</v>
      </c>
      <c r="AU150" s="232" t="s">
        <v>84</v>
      </c>
      <c r="AY150" s="231" t="s">
        <v>135</v>
      </c>
      <c r="BK150" s="233">
        <f>SUM(BK151:BK152)</f>
        <v>0</v>
      </c>
    </row>
    <row r="151" s="2" customFormat="1" ht="21.75" customHeight="1">
      <c r="A151" s="38"/>
      <c r="B151" s="39"/>
      <c r="C151" s="236" t="s">
        <v>194</v>
      </c>
      <c r="D151" s="236" t="s">
        <v>138</v>
      </c>
      <c r="E151" s="237" t="s">
        <v>195</v>
      </c>
      <c r="F151" s="238" t="s">
        <v>196</v>
      </c>
      <c r="G151" s="239" t="s">
        <v>151</v>
      </c>
      <c r="H151" s="240">
        <v>1</v>
      </c>
      <c r="I151" s="241"/>
      <c r="J151" s="242">
        <f>ROUND(I151*H151,2)</f>
        <v>0</v>
      </c>
      <c r="K151" s="243"/>
      <c r="L151" s="44"/>
      <c r="M151" s="244" t="s">
        <v>1</v>
      </c>
      <c r="N151" s="245" t="s">
        <v>42</v>
      </c>
      <c r="O151" s="91"/>
      <c r="P151" s="246">
        <f>O151*H151</f>
        <v>0</v>
      </c>
      <c r="Q151" s="246">
        <v>0</v>
      </c>
      <c r="R151" s="246">
        <f>Q151*H151</f>
        <v>0</v>
      </c>
      <c r="S151" s="246">
        <v>0</v>
      </c>
      <c r="T151" s="24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8" t="s">
        <v>152</v>
      </c>
      <c r="AT151" s="248" t="s">
        <v>138</v>
      </c>
      <c r="AU151" s="248" t="s">
        <v>86</v>
      </c>
      <c r="AY151" s="17" t="s">
        <v>135</v>
      </c>
      <c r="BE151" s="249">
        <f>IF(N151="základní",J151,0)</f>
        <v>0</v>
      </c>
      <c r="BF151" s="249">
        <f>IF(N151="snížená",J151,0)</f>
        <v>0</v>
      </c>
      <c r="BG151" s="249">
        <f>IF(N151="zákl. přenesená",J151,0)</f>
        <v>0</v>
      </c>
      <c r="BH151" s="249">
        <f>IF(N151="sníž. přenesená",J151,0)</f>
        <v>0</v>
      </c>
      <c r="BI151" s="249">
        <f>IF(N151="nulová",J151,0)</f>
        <v>0</v>
      </c>
      <c r="BJ151" s="17" t="s">
        <v>84</v>
      </c>
      <c r="BK151" s="249">
        <f>ROUND(I151*H151,2)</f>
        <v>0</v>
      </c>
      <c r="BL151" s="17" t="s">
        <v>152</v>
      </c>
      <c r="BM151" s="248" t="s">
        <v>197</v>
      </c>
    </row>
    <row r="152" s="2" customFormat="1" ht="33" customHeight="1">
      <c r="A152" s="38"/>
      <c r="B152" s="39"/>
      <c r="C152" s="236" t="s">
        <v>198</v>
      </c>
      <c r="D152" s="236" t="s">
        <v>138</v>
      </c>
      <c r="E152" s="237" t="s">
        <v>199</v>
      </c>
      <c r="F152" s="238" t="s">
        <v>200</v>
      </c>
      <c r="G152" s="239" t="s">
        <v>151</v>
      </c>
      <c r="H152" s="240">
        <v>1</v>
      </c>
      <c r="I152" s="241"/>
      <c r="J152" s="242">
        <f>ROUND(I152*H152,2)</f>
        <v>0</v>
      </c>
      <c r="K152" s="243"/>
      <c r="L152" s="44"/>
      <c r="M152" s="244" t="s">
        <v>1</v>
      </c>
      <c r="N152" s="245" t="s">
        <v>42</v>
      </c>
      <c r="O152" s="91"/>
      <c r="P152" s="246">
        <f>O152*H152</f>
        <v>0</v>
      </c>
      <c r="Q152" s="246">
        <v>0</v>
      </c>
      <c r="R152" s="246">
        <f>Q152*H152</f>
        <v>0</v>
      </c>
      <c r="S152" s="246">
        <v>0</v>
      </c>
      <c r="T152" s="247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48" t="s">
        <v>152</v>
      </c>
      <c r="AT152" s="248" t="s">
        <v>138</v>
      </c>
      <c r="AU152" s="248" t="s">
        <v>86</v>
      </c>
      <c r="AY152" s="17" t="s">
        <v>135</v>
      </c>
      <c r="BE152" s="249">
        <f>IF(N152="základní",J152,0)</f>
        <v>0</v>
      </c>
      <c r="BF152" s="249">
        <f>IF(N152="snížená",J152,0)</f>
        <v>0</v>
      </c>
      <c r="BG152" s="249">
        <f>IF(N152="zákl. přenesená",J152,0)</f>
        <v>0</v>
      </c>
      <c r="BH152" s="249">
        <f>IF(N152="sníž. přenesená",J152,0)</f>
        <v>0</v>
      </c>
      <c r="BI152" s="249">
        <f>IF(N152="nulová",J152,0)</f>
        <v>0</v>
      </c>
      <c r="BJ152" s="17" t="s">
        <v>84</v>
      </c>
      <c r="BK152" s="249">
        <f>ROUND(I152*H152,2)</f>
        <v>0</v>
      </c>
      <c r="BL152" s="17" t="s">
        <v>152</v>
      </c>
      <c r="BM152" s="248" t="s">
        <v>201</v>
      </c>
    </row>
    <row r="153" s="12" customFormat="1" ht="22.8" customHeight="1">
      <c r="A153" s="12"/>
      <c r="B153" s="220"/>
      <c r="C153" s="221"/>
      <c r="D153" s="222" t="s">
        <v>76</v>
      </c>
      <c r="E153" s="234" t="s">
        <v>202</v>
      </c>
      <c r="F153" s="234" t="s">
        <v>203</v>
      </c>
      <c r="G153" s="221"/>
      <c r="H153" s="221"/>
      <c r="I153" s="224"/>
      <c r="J153" s="235">
        <f>BK153</f>
        <v>0</v>
      </c>
      <c r="K153" s="221"/>
      <c r="L153" s="226"/>
      <c r="M153" s="227"/>
      <c r="N153" s="228"/>
      <c r="O153" s="228"/>
      <c r="P153" s="229">
        <f>SUM(P154:P160)</f>
        <v>0</v>
      </c>
      <c r="Q153" s="228"/>
      <c r="R153" s="229">
        <f>SUM(R154:R160)</f>
        <v>0</v>
      </c>
      <c r="S153" s="228"/>
      <c r="T153" s="230">
        <f>SUM(T154:T160)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31" t="s">
        <v>148</v>
      </c>
      <c r="AT153" s="232" t="s">
        <v>76</v>
      </c>
      <c r="AU153" s="232" t="s">
        <v>84</v>
      </c>
      <c r="AY153" s="231" t="s">
        <v>135</v>
      </c>
      <c r="BK153" s="233">
        <f>SUM(BK154:BK160)</f>
        <v>0</v>
      </c>
    </row>
    <row r="154" s="2" customFormat="1" ht="33" customHeight="1">
      <c r="A154" s="38"/>
      <c r="B154" s="39"/>
      <c r="C154" s="236" t="s">
        <v>204</v>
      </c>
      <c r="D154" s="236" t="s">
        <v>138</v>
      </c>
      <c r="E154" s="237" t="s">
        <v>205</v>
      </c>
      <c r="F154" s="238" t="s">
        <v>206</v>
      </c>
      <c r="G154" s="239" t="s">
        <v>151</v>
      </c>
      <c r="H154" s="240">
        <v>1</v>
      </c>
      <c r="I154" s="241"/>
      <c r="J154" s="242">
        <f>ROUND(I154*H154,2)</f>
        <v>0</v>
      </c>
      <c r="K154" s="243"/>
      <c r="L154" s="44"/>
      <c r="M154" s="244" t="s">
        <v>1</v>
      </c>
      <c r="N154" s="245" t="s">
        <v>42</v>
      </c>
      <c r="O154" s="91"/>
      <c r="P154" s="246">
        <f>O154*H154</f>
        <v>0</v>
      </c>
      <c r="Q154" s="246">
        <v>0</v>
      </c>
      <c r="R154" s="246">
        <f>Q154*H154</f>
        <v>0</v>
      </c>
      <c r="S154" s="246">
        <v>0</v>
      </c>
      <c r="T154" s="247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8" t="s">
        <v>152</v>
      </c>
      <c r="AT154" s="248" t="s">
        <v>138</v>
      </c>
      <c r="AU154" s="248" t="s">
        <v>86</v>
      </c>
      <c r="AY154" s="17" t="s">
        <v>135</v>
      </c>
      <c r="BE154" s="249">
        <f>IF(N154="základní",J154,0)</f>
        <v>0</v>
      </c>
      <c r="BF154" s="249">
        <f>IF(N154="snížená",J154,0)</f>
        <v>0</v>
      </c>
      <c r="BG154" s="249">
        <f>IF(N154="zákl. přenesená",J154,0)</f>
        <v>0</v>
      </c>
      <c r="BH154" s="249">
        <f>IF(N154="sníž. přenesená",J154,0)</f>
        <v>0</v>
      </c>
      <c r="BI154" s="249">
        <f>IF(N154="nulová",J154,0)</f>
        <v>0</v>
      </c>
      <c r="BJ154" s="17" t="s">
        <v>84</v>
      </c>
      <c r="BK154" s="249">
        <f>ROUND(I154*H154,2)</f>
        <v>0</v>
      </c>
      <c r="BL154" s="17" t="s">
        <v>152</v>
      </c>
      <c r="BM154" s="248" t="s">
        <v>207</v>
      </c>
    </row>
    <row r="155" s="2" customFormat="1" ht="21.75" customHeight="1">
      <c r="A155" s="38"/>
      <c r="B155" s="39"/>
      <c r="C155" s="236" t="s">
        <v>8</v>
      </c>
      <c r="D155" s="236" t="s">
        <v>138</v>
      </c>
      <c r="E155" s="237" t="s">
        <v>208</v>
      </c>
      <c r="F155" s="238" t="s">
        <v>209</v>
      </c>
      <c r="G155" s="239" t="s">
        <v>151</v>
      </c>
      <c r="H155" s="240">
        <v>1</v>
      </c>
      <c r="I155" s="241"/>
      <c r="J155" s="242">
        <f>ROUND(I155*H155,2)</f>
        <v>0</v>
      </c>
      <c r="K155" s="243"/>
      <c r="L155" s="44"/>
      <c r="M155" s="244" t="s">
        <v>1</v>
      </c>
      <c r="N155" s="245" t="s">
        <v>42</v>
      </c>
      <c r="O155" s="91"/>
      <c r="P155" s="246">
        <f>O155*H155</f>
        <v>0</v>
      </c>
      <c r="Q155" s="246">
        <v>0</v>
      </c>
      <c r="R155" s="246">
        <f>Q155*H155</f>
        <v>0</v>
      </c>
      <c r="S155" s="246">
        <v>0</v>
      </c>
      <c r="T155" s="247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8" t="s">
        <v>152</v>
      </c>
      <c r="AT155" s="248" t="s">
        <v>138</v>
      </c>
      <c r="AU155" s="248" t="s">
        <v>86</v>
      </c>
      <c r="AY155" s="17" t="s">
        <v>135</v>
      </c>
      <c r="BE155" s="249">
        <f>IF(N155="základní",J155,0)</f>
        <v>0</v>
      </c>
      <c r="BF155" s="249">
        <f>IF(N155="snížená",J155,0)</f>
        <v>0</v>
      </c>
      <c r="BG155" s="249">
        <f>IF(N155="zákl. přenesená",J155,0)</f>
        <v>0</v>
      </c>
      <c r="BH155" s="249">
        <f>IF(N155="sníž. přenesená",J155,0)</f>
        <v>0</v>
      </c>
      <c r="BI155" s="249">
        <f>IF(N155="nulová",J155,0)</f>
        <v>0</v>
      </c>
      <c r="BJ155" s="17" t="s">
        <v>84</v>
      </c>
      <c r="BK155" s="249">
        <f>ROUND(I155*H155,2)</f>
        <v>0</v>
      </c>
      <c r="BL155" s="17" t="s">
        <v>152</v>
      </c>
      <c r="BM155" s="248" t="s">
        <v>210</v>
      </c>
    </row>
    <row r="156" s="2" customFormat="1">
      <c r="A156" s="38"/>
      <c r="B156" s="39"/>
      <c r="C156" s="40"/>
      <c r="D156" s="250" t="s">
        <v>144</v>
      </c>
      <c r="E156" s="40"/>
      <c r="F156" s="251" t="s">
        <v>211</v>
      </c>
      <c r="G156" s="40"/>
      <c r="H156" s="40"/>
      <c r="I156" s="144"/>
      <c r="J156" s="40"/>
      <c r="K156" s="40"/>
      <c r="L156" s="44"/>
      <c r="M156" s="252"/>
      <c r="N156" s="253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144</v>
      </c>
      <c r="AU156" s="17" t="s">
        <v>86</v>
      </c>
    </row>
    <row r="157" s="2" customFormat="1" ht="21.75" customHeight="1">
      <c r="A157" s="38"/>
      <c r="B157" s="39"/>
      <c r="C157" s="236" t="s">
        <v>212</v>
      </c>
      <c r="D157" s="236" t="s">
        <v>138</v>
      </c>
      <c r="E157" s="237" t="s">
        <v>213</v>
      </c>
      <c r="F157" s="238" t="s">
        <v>214</v>
      </c>
      <c r="G157" s="239" t="s">
        <v>151</v>
      </c>
      <c r="H157" s="240">
        <v>1</v>
      </c>
      <c r="I157" s="241"/>
      <c r="J157" s="242">
        <f>ROUND(I157*H157,2)</f>
        <v>0</v>
      </c>
      <c r="K157" s="243"/>
      <c r="L157" s="44"/>
      <c r="M157" s="244" t="s">
        <v>1</v>
      </c>
      <c r="N157" s="245" t="s">
        <v>42</v>
      </c>
      <c r="O157" s="91"/>
      <c r="P157" s="246">
        <f>O157*H157</f>
        <v>0</v>
      </c>
      <c r="Q157" s="246">
        <v>0</v>
      </c>
      <c r="R157" s="246">
        <f>Q157*H157</f>
        <v>0</v>
      </c>
      <c r="S157" s="246">
        <v>0</v>
      </c>
      <c r="T157" s="247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8" t="s">
        <v>152</v>
      </c>
      <c r="AT157" s="248" t="s">
        <v>138</v>
      </c>
      <c r="AU157" s="248" t="s">
        <v>86</v>
      </c>
      <c r="AY157" s="17" t="s">
        <v>135</v>
      </c>
      <c r="BE157" s="249">
        <f>IF(N157="základní",J157,0)</f>
        <v>0</v>
      </c>
      <c r="BF157" s="249">
        <f>IF(N157="snížená",J157,0)</f>
        <v>0</v>
      </c>
      <c r="BG157" s="249">
        <f>IF(N157="zákl. přenesená",J157,0)</f>
        <v>0</v>
      </c>
      <c r="BH157" s="249">
        <f>IF(N157="sníž. přenesená",J157,0)</f>
        <v>0</v>
      </c>
      <c r="BI157" s="249">
        <f>IF(N157="nulová",J157,0)</f>
        <v>0</v>
      </c>
      <c r="BJ157" s="17" t="s">
        <v>84</v>
      </c>
      <c r="BK157" s="249">
        <f>ROUND(I157*H157,2)</f>
        <v>0</v>
      </c>
      <c r="BL157" s="17" t="s">
        <v>152</v>
      </c>
      <c r="BM157" s="248" t="s">
        <v>215</v>
      </c>
    </row>
    <row r="158" s="2" customFormat="1">
      <c r="A158" s="38"/>
      <c r="B158" s="39"/>
      <c r="C158" s="40"/>
      <c r="D158" s="250" t="s">
        <v>144</v>
      </c>
      <c r="E158" s="40"/>
      <c r="F158" s="251" t="s">
        <v>216</v>
      </c>
      <c r="G158" s="40"/>
      <c r="H158" s="40"/>
      <c r="I158" s="144"/>
      <c r="J158" s="40"/>
      <c r="K158" s="40"/>
      <c r="L158" s="44"/>
      <c r="M158" s="252"/>
      <c r="N158" s="253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144</v>
      </c>
      <c r="AU158" s="17" t="s">
        <v>86</v>
      </c>
    </row>
    <row r="159" s="2" customFormat="1" ht="21.75" customHeight="1">
      <c r="A159" s="38"/>
      <c r="B159" s="39"/>
      <c r="C159" s="236" t="s">
        <v>217</v>
      </c>
      <c r="D159" s="236" t="s">
        <v>138</v>
      </c>
      <c r="E159" s="237" t="s">
        <v>218</v>
      </c>
      <c r="F159" s="238" t="s">
        <v>219</v>
      </c>
      <c r="G159" s="239" t="s">
        <v>151</v>
      </c>
      <c r="H159" s="240">
        <v>1</v>
      </c>
      <c r="I159" s="241"/>
      <c r="J159" s="242">
        <f>ROUND(I159*H159,2)</f>
        <v>0</v>
      </c>
      <c r="K159" s="243"/>
      <c r="L159" s="44"/>
      <c r="M159" s="244" t="s">
        <v>1</v>
      </c>
      <c r="N159" s="245" t="s">
        <v>42</v>
      </c>
      <c r="O159" s="91"/>
      <c r="P159" s="246">
        <f>O159*H159</f>
        <v>0</v>
      </c>
      <c r="Q159" s="246">
        <v>0</v>
      </c>
      <c r="R159" s="246">
        <f>Q159*H159</f>
        <v>0</v>
      </c>
      <c r="S159" s="246">
        <v>0</v>
      </c>
      <c r="T159" s="247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8" t="s">
        <v>152</v>
      </c>
      <c r="AT159" s="248" t="s">
        <v>138</v>
      </c>
      <c r="AU159" s="248" t="s">
        <v>86</v>
      </c>
      <c r="AY159" s="17" t="s">
        <v>135</v>
      </c>
      <c r="BE159" s="249">
        <f>IF(N159="základní",J159,0)</f>
        <v>0</v>
      </c>
      <c r="BF159" s="249">
        <f>IF(N159="snížená",J159,0)</f>
        <v>0</v>
      </c>
      <c r="BG159" s="249">
        <f>IF(N159="zákl. přenesená",J159,0)</f>
        <v>0</v>
      </c>
      <c r="BH159" s="249">
        <f>IF(N159="sníž. přenesená",J159,0)</f>
        <v>0</v>
      </c>
      <c r="BI159" s="249">
        <f>IF(N159="nulová",J159,0)</f>
        <v>0</v>
      </c>
      <c r="BJ159" s="17" t="s">
        <v>84</v>
      </c>
      <c r="BK159" s="249">
        <f>ROUND(I159*H159,2)</f>
        <v>0</v>
      </c>
      <c r="BL159" s="17" t="s">
        <v>152</v>
      </c>
      <c r="BM159" s="248" t="s">
        <v>220</v>
      </c>
    </row>
    <row r="160" s="2" customFormat="1">
      <c r="A160" s="38"/>
      <c r="B160" s="39"/>
      <c r="C160" s="40"/>
      <c r="D160" s="250" t="s">
        <v>144</v>
      </c>
      <c r="E160" s="40"/>
      <c r="F160" s="251" t="s">
        <v>221</v>
      </c>
      <c r="G160" s="40"/>
      <c r="H160" s="40"/>
      <c r="I160" s="144"/>
      <c r="J160" s="40"/>
      <c r="K160" s="40"/>
      <c r="L160" s="44"/>
      <c r="M160" s="252"/>
      <c r="N160" s="253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144</v>
      </c>
      <c r="AU160" s="17" t="s">
        <v>86</v>
      </c>
    </row>
    <row r="161" s="12" customFormat="1" ht="22.8" customHeight="1">
      <c r="A161" s="12"/>
      <c r="B161" s="220"/>
      <c r="C161" s="221"/>
      <c r="D161" s="222" t="s">
        <v>76</v>
      </c>
      <c r="E161" s="234" t="s">
        <v>222</v>
      </c>
      <c r="F161" s="234" t="s">
        <v>223</v>
      </c>
      <c r="G161" s="221"/>
      <c r="H161" s="221"/>
      <c r="I161" s="224"/>
      <c r="J161" s="235">
        <f>BK161</f>
        <v>0</v>
      </c>
      <c r="K161" s="221"/>
      <c r="L161" s="226"/>
      <c r="M161" s="227"/>
      <c r="N161" s="228"/>
      <c r="O161" s="228"/>
      <c r="P161" s="229">
        <f>P162</f>
        <v>0</v>
      </c>
      <c r="Q161" s="228"/>
      <c r="R161" s="229">
        <f>R162</f>
        <v>0</v>
      </c>
      <c r="S161" s="228"/>
      <c r="T161" s="230">
        <f>T162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31" t="s">
        <v>148</v>
      </c>
      <c r="AT161" s="232" t="s">
        <v>76</v>
      </c>
      <c r="AU161" s="232" t="s">
        <v>84</v>
      </c>
      <c r="AY161" s="231" t="s">
        <v>135</v>
      </c>
      <c r="BK161" s="233">
        <f>BK162</f>
        <v>0</v>
      </c>
    </row>
    <row r="162" s="2" customFormat="1" ht="16.5" customHeight="1">
      <c r="A162" s="38"/>
      <c r="B162" s="39"/>
      <c r="C162" s="236" t="s">
        <v>224</v>
      </c>
      <c r="D162" s="236" t="s">
        <v>138</v>
      </c>
      <c r="E162" s="237" t="s">
        <v>225</v>
      </c>
      <c r="F162" s="238" t="s">
        <v>226</v>
      </c>
      <c r="G162" s="239" t="s">
        <v>151</v>
      </c>
      <c r="H162" s="240">
        <v>1</v>
      </c>
      <c r="I162" s="241"/>
      <c r="J162" s="242">
        <f>ROUND(I162*H162,2)</f>
        <v>0</v>
      </c>
      <c r="K162" s="243"/>
      <c r="L162" s="44"/>
      <c r="M162" s="244" t="s">
        <v>1</v>
      </c>
      <c r="N162" s="245" t="s">
        <v>42</v>
      </c>
      <c r="O162" s="91"/>
      <c r="P162" s="246">
        <f>O162*H162</f>
        <v>0</v>
      </c>
      <c r="Q162" s="246">
        <v>0</v>
      </c>
      <c r="R162" s="246">
        <f>Q162*H162</f>
        <v>0</v>
      </c>
      <c r="S162" s="246">
        <v>0</v>
      </c>
      <c r="T162" s="247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48" t="s">
        <v>152</v>
      </c>
      <c r="AT162" s="248" t="s">
        <v>138</v>
      </c>
      <c r="AU162" s="248" t="s">
        <v>86</v>
      </c>
      <c r="AY162" s="17" t="s">
        <v>135</v>
      </c>
      <c r="BE162" s="249">
        <f>IF(N162="základní",J162,0)</f>
        <v>0</v>
      </c>
      <c r="BF162" s="249">
        <f>IF(N162="snížená",J162,0)</f>
        <v>0</v>
      </c>
      <c r="BG162" s="249">
        <f>IF(N162="zákl. přenesená",J162,0)</f>
        <v>0</v>
      </c>
      <c r="BH162" s="249">
        <f>IF(N162="sníž. přenesená",J162,0)</f>
        <v>0</v>
      </c>
      <c r="BI162" s="249">
        <f>IF(N162="nulová",J162,0)</f>
        <v>0</v>
      </c>
      <c r="BJ162" s="17" t="s">
        <v>84</v>
      </c>
      <c r="BK162" s="249">
        <f>ROUND(I162*H162,2)</f>
        <v>0</v>
      </c>
      <c r="BL162" s="17" t="s">
        <v>152</v>
      </c>
      <c r="BM162" s="248" t="s">
        <v>227</v>
      </c>
    </row>
    <row r="163" s="12" customFormat="1" ht="22.8" customHeight="1">
      <c r="A163" s="12"/>
      <c r="B163" s="220"/>
      <c r="C163" s="221"/>
      <c r="D163" s="222" t="s">
        <v>76</v>
      </c>
      <c r="E163" s="234" t="s">
        <v>228</v>
      </c>
      <c r="F163" s="234" t="s">
        <v>229</v>
      </c>
      <c r="G163" s="221"/>
      <c r="H163" s="221"/>
      <c r="I163" s="224"/>
      <c r="J163" s="235">
        <f>BK163</f>
        <v>0</v>
      </c>
      <c r="K163" s="221"/>
      <c r="L163" s="226"/>
      <c r="M163" s="227"/>
      <c r="N163" s="228"/>
      <c r="O163" s="228"/>
      <c r="P163" s="229">
        <f>SUM(P164:P165)</f>
        <v>0</v>
      </c>
      <c r="Q163" s="228"/>
      <c r="R163" s="229">
        <f>SUM(R164:R165)</f>
        <v>0</v>
      </c>
      <c r="S163" s="228"/>
      <c r="T163" s="230">
        <f>SUM(T164:T165)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31" t="s">
        <v>148</v>
      </c>
      <c r="AT163" s="232" t="s">
        <v>76</v>
      </c>
      <c r="AU163" s="232" t="s">
        <v>84</v>
      </c>
      <c r="AY163" s="231" t="s">
        <v>135</v>
      </c>
      <c r="BK163" s="233">
        <f>SUM(BK164:BK165)</f>
        <v>0</v>
      </c>
    </row>
    <row r="164" s="2" customFormat="1" ht="16.5" customHeight="1">
      <c r="A164" s="38"/>
      <c r="B164" s="39"/>
      <c r="C164" s="236" t="s">
        <v>230</v>
      </c>
      <c r="D164" s="236" t="s">
        <v>138</v>
      </c>
      <c r="E164" s="237" t="s">
        <v>231</v>
      </c>
      <c r="F164" s="238" t="s">
        <v>232</v>
      </c>
      <c r="G164" s="239" t="s">
        <v>151</v>
      </c>
      <c r="H164" s="240">
        <v>1</v>
      </c>
      <c r="I164" s="241"/>
      <c r="J164" s="242">
        <f>ROUND(I164*H164,2)</f>
        <v>0</v>
      </c>
      <c r="K164" s="243"/>
      <c r="L164" s="44"/>
      <c r="M164" s="244" t="s">
        <v>1</v>
      </c>
      <c r="N164" s="245" t="s">
        <v>42</v>
      </c>
      <c r="O164" s="91"/>
      <c r="P164" s="246">
        <f>O164*H164</f>
        <v>0</v>
      </c>
      <c r="Q164" s="246">
        <v>0</v>
      </c>
      <c r="R164" s="246">
        <f>Q164*H164</f>
        <v>0</v>
      </c>
      <c r="S164" s="246">
        <v>0</v>
      </c>
      <c r="T164" s="247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48" t="s">
        <v>152</v>
      </c>
      <c r="AT164" s="248" t="s">
        <v>138</v>
      </c>
      <c r="AU164" s="248" t="s">
        <v>86</v>
      </c>
      <c r="AY164" s="17" t="s">
        <v>135</v>
      </c>
      <c r="BE164" s="249">
        <f>IF(N164="základní",J164,0)</f>
        <v>0</v>
      </c>
      <c r="BF164" s="249">
        <f>IF(N164="snížená",J164,0)</f>
        <v>0</v>
      </c>
      <c r="BG164" s="249">
        <f>IF(N164="zákl. přenesená",J164,0)</f>
        <v>0</v>
      </c>
      <c r="BH164" s="249">
        <f>IF(N164="sníž. přenesená",J164,0)</f>
        <v>0</v>
      </c>
      <c r="BI164" s="249">
        <f>IF(N164="nulová",J164,0)</f>
        <v>0</v>
      </c>
      <c r="BJ164" s="17" t="s">
        <v>84</v>
      </c>
      <c r="BK164" s="249">
        <f>ROUND(I164*H164,2)</f>
        <v>0</v>
      </c>
      <c r="BL164" s="17" t="s">
        <v>152</v>
      </c>
      <c r="BM164" s="248" t="s">
        <v>233</v>
      </c>
    </row>
    <row r="165" s="2" customFormat="1">
      <c r="A165" s="38"/>
      <c r="B165" s="39"/>
      <c r="C165" s="40"/>
      <c r="D165" s="250" t="s">
        <v>144</v>
      </c>
      <c r="E165" s="40"/>
      <c r="F165" s="251" t="s">
        <v>234</v>
      </c>
      <c r="G165" s="40"/>
      <c r="H165" s="40"/>
      <c r="I165" s="144"/>
      <c r="J165" s="40"/>
      <c r="K165" s="40"/>
      <c r="L165" s="44"/>
      <c r="M165" s="254"/>
      <c r="N165" s="255"/>
      <c r="O165" s="256"/>
      <c r="P165" s="256"/>
      <c r="Q165" s="256"/>
      <c r="R165" s="256"/>
      <c r="S165" s="256"/>
      <c r="T165" s="257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144</v>
      </c>
      <c r="AU165" s="17" t="s">
        <v>86</v>
      </c>
    </row>
    <row r="166" s="2" customFormat="1" ht="6.96" customHeight="1">
      <c r="A166" s="38"/>
      <c r="B166" s="66"/>
      <c r="C166" s="67"/>
      <c r="D166" s="67"/>
      <c r="E166" s="67"/>
      <c r="F166" s="67"/>
      <c r="G166" s="67"/>
      <c r="H166" s="67"/>
      <c r="I166" s="183"/>
      <c r="J166" s="67"/>
      <c r="K166" s="67"/>
      <c r="L166" s="44"/>
      <c r="M166" s="38"/>
      <c r="O166" s="38"/>
      <c r="P166" s="38"/>
      <c r="Q166" s="38"/>
      <c r="R166" s="38"/>
      <c r="S166" s="38"/>
      <c r="T166" s="38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</row>
  </sheetData>
  <sheetProtection sheet="1" autoFilter="0" formatColumns="0" formatRows="0" objects="1" scenarios="1" spinCount="100000" saltValue="JPTRQ35VI1voMH6/J6XiQZl+PeIafp4wdKTYUB330M/r8iWKBz6R+xBoShg4IFYk/TGFgfB6RAwoC2RHD6cJDw==" hashValue="xeWC+hrjBdU6/v3B3+Rzb2GIXFJCrLN5Aqm+JsVCYDcnVQh+FQll/oVeHJUNUhFetysFF89JKcY/0gWPT1PdKg==" algorithmName="SHA-512" password="CC35"/>
  <autoFilter ref="C123:K165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86</v>
      </c>
    </row>
    <row r="4" s="1" customFormat="1" ht="24.96" customHeight="1">
      <c r="B4" s="20"/>
      <c r="D4" s="140" t="s">
        <v>103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POLNÍ CESTA HC1 k.ú. Blansko u Hrochova Týnce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104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235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16. 10. 2019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31</v>
      </c>
      <c r="F21" s="38"/>
      <c r="G21" s="38"/>
      <c r="H21" s="38"/>
      <c r="I21" s="147" t="s">
        <v>27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33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34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07.25" customHeight="1">
      <c r="A27" s="149"/>
      <c r="B27" s="150"/>
      <c r="C27" s="149"/>
      <c r="D27" s="149"/>
      <c r="E27" s="151" t="s">
        <v>106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37</v>
      </c>
      <c r="E30" s="38"/>
      <c r="F30" s="38"/>
      <c r="G30" s="38"/>
      <c r="H30" s="38"/>
      <c r="I30" s="144"/>
      <c r="J30" s="157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39</v>
      </c>
      <c r="G32" s="38"/>
      <c r="H32" s="38"/>
      <c r="I32" s="159" t="s">
        <v>38</v>
      </c>
      <c r="J32" s="158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41</v>
      </c>
      <c r="E33" s="142" t="s">
        <v>42</v>
      </c>
      <c r="F33" s="161">
        <f>ROUND((SUM(BE120:BE138)),  2)</f>
        <v>0</v>
      </c>
      <c r="G33" s="38"/>
      <c r="H33" s="38"/>
      <c r="I33" s="162">
        <v>0.20999999999999999</v>
      </c>
      <c r="J33" s="161">
        <f>ROUND(((SUM(BE120:BE138))*I33),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43</v>
      </c>
      <c r="F34" s="161">
        <f>ROUND((SUM(BF120:BF138)),  2)</f>
        <v>0</v>
      </c>
      <c r="G34" s="38"/>
      <c r="H34" s="38"/>
      <c r="I34" s="162">
        <v>0.14999999999999999</v>
      </c>
      <c r="J34" s="161">
        <f>ROUND(((SUM(BF120:BF138))*I34),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44</v>
      </c>
      <c r="F35" s="161">
        <f>ROUND((SUM(BG120:BG138)),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45</v>
      </c>
      <c r="F36" s="161">
        <f>ROUND((SUM(BH120:BH138)),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61">
        <f>ROUND((SUM(BI120:BI138)),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47</v>
      </c>
      <c r="E39" s="165"/>
      <c r="F39" s="165"/>
      <c r="G39" s="166" t="s">
        <v>48</v>
      </c>
      <c r="H39" s="167" t="s">
        <v>49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50</v>
      </c>
      <c r="E50" s="172"/>
      <c r="F50" s="172"/>
      <c r="G50" s="171" t="s">
        <v>51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52</v>
      </c>
      <c r="E61" s="175"/>
      <c r="F61" s="176" t="s">
        <v>53</v>
      </c>
      <c r="G61" s="174" t="s">
        <v>52</v>
      </c>
      <c r="H61" s="175"/>
      <c r="I61" s="177"/>
      <c r="J61" s="178" t="s">
        <v>53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54</v>
      </c>
      <c r="E65" s="179"/>
      <c r="F65" s="179"/>
      <c r="G65" s="171" t="s">
        <v>55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52</v>
      </c>
      <c r="E76" s="175"/>
      <c r="F76" s="176" t="s">
        <v>53</v>
      </c>
      <c r="G76" s="174" t="s">
        <v>52</v>
      </c>
      <c r="H76" s="175"/>
      <c r="I76" s="177"/>
      <c r="J76" s="178" t="s">
        <v>53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107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POLNÍ CESTA HC1 k.ú. Blansko u Hrochova Týnce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104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001 - Bourací práce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Blansko u Hrochova Týnce</v>
      </c>
      <c r="G89" s="40"/>
      <c r="H89" s="40"/>
      <c r="I89" s="147" t="s">
        <v>22</v>
      </c>
      <c r="J89" s="79" t="str">
        <f>IF(J12="","",J12)</f>
        <v>16. 10. 2019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ČR – Ministerstvo zemědělství</v>
      </c>
      <c r="G91" s="40"/>
      <c r="H91" s="40"/>
      <c r="I91" s="147" t="s">
        <v>30</v>
      </c>
      <c r="J91" s="36" t="str">
        <f>E21</f>
        <v>Ing. arch. Martin Jirovský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33</v>
      </c>
      <c r="J92" s="36" t="str">
        <f>E24</f>
        <v>Ing. Barbora Baňárová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108</v>
      </c>
      <c r="D94" s="189"/>
      <c r="E94" s="189"/>
      <c r="F94" s="189"/>
      <c r="G94" s="189"/>
      <c r="H94" s="189"/>
      <c r="I94" s="190"/>
      <c r="J94" s="191" t="s">
        <v>109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110</v>
      </c>
      <c r="D96" s="40"/>
      <c r="E96" s="40"/>
      <c r="F96" s="40"/>
      <c r="G96" s="40"/>
      <c r="H96" s="40"/>
      <c r="I96" s="144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111</v>
      </c>
    </row>
    <row r="97" s="9" customFormat="1" ht="24.96" customHeight="1">
      <c r="A97" s="9"/>
      <c r="B97" s="193"/>
      <c r="C97" s="194"/>
      <c r="D97" s="195" t="s">
        <v>112</v>
      </c>
      <c r="E97" s="196"/>
      <c r="F97" s="196"/>
      <c r="G97" s="196"/>
      <c r="H97" s="196"/>
      <c r="I97" s="197"/>
      <c r="J97" s="198">
        <f>J121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236</v>
      </c>
      <c r="E98" s="203"/>
      <c r="F98" s="203"/>
      <c r="G98" s="203"/>
      <c r="H98" s="203"/>
      <c r="I98" s="204"/>
      <c r="J98" s="205">
        <f>J122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113</v>
      </c>
      <c r="E99" s="203"/>
      <c r="F99" s="203"/>
      <c r="G99" s="203"/>
      <c r="H99" s="203"/>
      <c r="I99" s="204"/>
      <c r="J99" s="205">
        <f>J128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200"/>
      <c r="C100" s="201"/>
      <c r="D100" s="202" t="s">
        <v>237</v>
      </c>
      <c r="E100" s="203"/>
      <c r="F100" s="203"/>
      <c r="G100" s="203"/>
      <c r="H100" s="203"/>
      <c r="I100" s="204"/>
      <c r="J100" s="205">
        <f>J129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144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183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186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120</v>
      </c>
      <c r="D107" s="40"/>
      <c r="E107" s="40"/>
      <c r="F107" s="40"/>
      <c r="G107" s="40"/>
      <c r="H107" s="40"/>
      <c r="I107" s="14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87" t="str">
        <f>E7</f>
        <v>POLNÍ CESTA HC1 k.ú. Blansko u Hrochova Týnce</v>
      </c>
      <c r="F110" s="32"/>
      <c r="G110" s="32"/>
      <c r="H110" s="32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104</v>
      </c>
      <c r="D111" s="40"/>
      <c r="E111" s="40"/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SO 001 - Bourací práce</v>
      </c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>Blansko u Hrochova Týnce</v>
      </c>
      <c r="G114" s="40"/>
      <c r="H114" s="40"/>
      <c r="I114" s="147" t="s">
        <v>22</v>
      </c>
      <c r="J114" s="79" t="str">
        <f>IF(J12="","",J12)</f>
        <v>16. 10. 2019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5.65" customHeight="1">
      <c r="A116" s="38"/>
      <c r="B116" s="39"/>
      <c r="C116" s="32" t="s">
        <v>24</v>
      </c>
      <c r="D116" s="40"/>
      <c r="E116" s="40"/>
      <c r="F116" s="27" t="str">
        <f>E15</f>
        <v>ČR – Ministerstvo zemědělství</v>
      </c>
      <c r="G116" s="40"/>
      <c r="H116" s="40"/>
      <c r="I116" s="147" t="s">
        <v>30</v>
      </c>
      <c r="J116" s="36" t="str">
        <f>E21</f>
        <v>Ing. arch. Martin Jirovský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5.65" customHeight="1">
      <c r="A117" s="38"/>
      <c r="B117" s="39"/>
      <c r="C117" s="32" t="s">
        <v>28</v>
      </c>
      <c r="D117" s="40"/>
      <c r="E117" s="40"/>
      <c r="F117" s="27" t="str">
        <f>IF(E18="","",E18)</f>
        <v>Vyplň údaj</v>
      </c>
      <c r="G117" s="40"/>
      <c r="H117" s="40"/>
      <c r="I117" s="147" t="s">
        <v>33</v>
      </c>
      <c r="J117" s="36" t="str">
        <f>E24</f>
        <v>Ing. Barbora Baňárová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207"/>
      <c r="B119" s="208"/>
      <c r="C119" s="209" t="s">
        <v>121</v>
      </c>
      <c r="D119" s="210" t="s">
        <v>62</v>
      </c>
      <c r="E119" s="210" t="s">
        <v>58</v>
      </c>
      <c r="F119" s="210" t="s">
        <v>59</v>
      </c>
      <c r="G119" s="210" t="s">
        <v>122</v>
      </c>
      <c r="H119" s="210" t="s">
        <v>123</v>
      </c>
      <c r="I119" s="211" t="s">
        <v>124</v>
      </c>
      <c r="J119" s="212" t="s">
        <v>109</v>
      </c>
      <c r="K119" s="213" t="s">
        <v>125</v>
      </c>
      <c r="L119" s="214"/>
      <c r="M119" s="100" t="s">
        <v>1</v>
      </c>
      <c r="N119" s="101" t="s">
        <v>41</v>
      </c>
      <c r="O119" s="101" t="s">
        <v>126</v>
      </c>
      <c r="P119" s="101" t="s">
        <v>127</v>
      </c>
      <c r="Q119" s="101" t="s">
        <v>128</v>
      </c>
      <c r="R119" s="101" t="s">
        <v>129</v>
      </c>
      <c r="S119" s="101" t="s">
        <v>130</v>
      </c>
      <c r="T119" s="102" t="s">
        <v>131</v>
      </c>
      <c r="U119" s="207"/>
      <c r="V119" s="207"/>
      <c r="W119" s="207"/>
      <c r="X119" s="207"/>
      <c r="Y119" s="207"/>
      <c r="Z119" s="207"/>
      <c r="AA119" s="207"/>
      <c r="AB119" s="207"/>
      <c r="AC119" s="207"/>
      <c r="AD119" s="207"/>
      <c r="AE119" s="207"/>
    </row>
    <row r="120" s="2" customFormat="1" ht="22.8" customHeight="1">
      <c r="A120" s="38"/>
      <c r="B120" s="39"/>
      <c r="C120" s="107" t="s">
        <v>132</v>
      </c>
      <c r="D120" s="40"/>
      <c r="E120" s="40"/>
      <c r="F120" s="40"/>
      <c r="G120" s="40"/>
      <c r="H120" s="40"/>
      <c r="I120" s="144"/>
      <c r="J120" s="215">
        <f>BK120</f>
        <v>0</v>
      </c>
      <c r="K120" s="40"/>
      <c r="L120" s="44"/>
      <c r="M120" s="103"/>
      <c r="N120" s="216"/>
      <c r="O120" s="104"/>
      <c r="P120" s="217">
        <f>P121</f>
        <v>0</v>
      </c>
      <c r="Q120" s="104"/>
      <c r="R120" s="217">
        <f>R121</f>
        <v>0</v>
      </c>
      <c r="S120" s="104"/>
      <c r="T120" s="218">
        <f>T121</f>
        <v>1958.8800000000001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76</v>
      </c>
      <c r="AU120" s="17" t="s">
        <v>111</v>
      </c>
      <c r="BK120" s="219">
        <f>BK121</f>
        <v>0</v>
      </c>
    </row>
    <row r="121" s="12" customFormat="1" ht="25.92" customHeight="1">
      <c r="A121" s="12"/>
      <c r="B121" s="220"/>
      <c r="C121" s="221"/>
      <c r="D121" s="222" t="s">
        <v>76</v>
      </c>
      <c r="E121" s="223" t="s">
        <v>133</v>
      </c>
      <c r="F121" s="223" t="s">
        <v>134</v>
      </c>
      <c r="G121" s="221"/>
      <c r="H121" s="221"/>
      <c r="I121" s="224"/>
      <c r="J121" s="225">
        <f>BK121</f>
        <v>0</v>
      </c>
      <c r="K121" s="221"/>
      <c r="L121" s="226"/>
      <c r="M121" s="227"/>
      <c r="N121" s="228"/>
      <c r="O121" s="228"/>
      <c r="P121" s="229">
        <f>P122+P128</f>
        <v>0</v>
      </c>
      <c r="Q121" s="228"/>
      <c r="R121" s="229">
        <f>R122+R128</f>
        <v>0</v>
      </c>
      <c r="S121" s="228"/>
      <c r="T121" s="230">
        <f>T122+T128</f>
        <v>1958.8800000000001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31" t="s">
        <v>84</v>
      </c>
      <c r="AT121" s="232" t="s">
        <v>76</v>
      </c>
      <c r="AU121" s="232" t="s">
        <v>77</v>
      </c>
      <c r="AY121" s="231" t="s">
        <v>135</v>
      </c>
      <c r="BK121" s="233">
        <f>BK122+BK128</f>
        <v>0</v>
      </c>
    </row>
    <row r="122" s="12" customFormat="1" ht="22.8" customHeight="1">
      <c r="A122" s="12"/>
      <c r="B122" s="220"/>
      <c r="C122" s="221"/>
      <c r="D122" s="222" t="s">
        <v>76</v>
      </c>
      <c r="E122" s="234" t="s">
        <v>84</v>
      </c>
      <c r="F122" s="234" t="s">
        <v>238</v>
      </c>
      <c r="G122" s="221"/>
      <c r="H122" s="221"/>
      <c r="I122" s="224"/>
      <c r="J122" s="235">
        <f>BK122</f>
        <v>0</v>
      </c>
      <c r="K122" s="221"/>
      <c r="L122" s="226"/>
      <c r="M122" s="227"/>
      <c r="N122" s="228"/>
      <c r="O122" s="228"/>
      <c r="P122" s="229">
        <f>SUM(P123:P127)</f>
        <v>0</v>
      </c>
      <c r="Q122" s="228"/>
      <c r="R122" s="229">
        <f>SUM(R123:R127)</f>
        <v>0</v>
      </c>
      <c r="S122" s="228"/>
      <c r="T122" s="230">
        <f>SUM(T123:T127)</f>
        <v>1958.8800000000001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1" t="s">
        <v>84</v>
      </c>
      <c r="AT122" s="232" t="s">
        <v>76</v>
      </c>
      <c r="AU122" s="232" t="s">
        <v>84</v>
      </c>
      <c r="AY122" s="231" t="s">
        <v>135</v>
      </c>
      <c r="BK122" s="233">
        <f>SUM(BK123:BK127)</f>
        <v>0</v>
      </c>
    </row>
    <row r="123" s="2" customFormat="1" ht="55.5" customHeight="1">
      <c r="A123" s="38"/>
      <c r="B123" s="39"/>
      <c r="C123" s="236" t="s">
        <v>84</v>
      </c>
      <c r="D123" s="236" t="s">
        <v>138</v>
      </c>
      <c r="E123" s="237" t="s">
        <v>239</v>
      </c>
      <c r="F123" s="238" t="s">
        <v>240</v>
      </c>
      <c r="G123" s="239" t="s">
        <v>241</v>
      </c>
      <c r="H123" s="240">
        <v>2968</v>
      </c>
      <c r="I123" s="241"/>
      <c r="J123" s="242">
        <f>ROUND(I123*H123,2)</f>
        <v>0</v>
      </c>
      <c r="K123" s="243"/>
      <c r="L123" s="44"/>
      <c r="M123" s="244" t="s">
        <v>1</v>
      </c>
      <c r="N123" s="245" t="s">
        <v>42</v>
      </c>
      <c r="O123" s="91"/>
      <c r="P123" s="246">
        <f>O123*H123</f>
        <v>0</v>
      </c>
      <c r="Q123" s="246">
        <v>0</v>
      </c>
      <c r="R123" s="246">
        <f>Q123*H123</f>
        <v>0</v>
      </c>
      <c r="S123" s="246">
        <v>0.44</v>
      </c>
      <c r="T123" s="247">
        <f>S123*H123</f>
        <v>1305.9200000000001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48" t="s">
        <v>142</v>
      </c>
      <c r="AT123" s="248" t="s">
        <v>138</v>
      </c>
      <c r="AU123" s="248" t="s">
        <v>86</v>
      </c>
      <c r="AY123" s="17" t="s">
        <v>135</v>
      </c>
      <c r="BE123" s="249">
        <f>IF(N123="základní",J123,0)</f>
        <v>0</v>
      </c>
      <c r="BF123" s="249">
        <f>IF(N123="snížená",J123,0)</f>
        <v>0</v>
      </c>
      <c r="BG123" s="249">
        <f>IF(N123="zákl. přenesená",J123,0)</f>
        <v>0</v>
      </c>
      <c r="BH123" s="249">
        <f>IF(N123="sníž. přenesená",J123,0)</f>
        <v>0</v>
      </c>
      <c r="BI123" s="249">
        <f>IF(N123="nulová",J123,0)</f>
        <v>0</v>
      </c>
      <c r="BJ123" s="17" t="s">
        <v>84</v>
      </c>
      <c r="BK123" s="249">
        <f>ROUND(I123*H123,2)</f>
        <v>0</v>
      </c>
      <c r="BL123" s="17" t="s">
        <v>142</v>
      </c>
      <c r="BM123" s="248" t="s">
        <v>242</v>
      </c>
    </row>
    <row r="124" s="2" customFormat="1">
      <c r="A124" s="38"/>
      <c r="B124" s="39"/>
      <c r="C124" s="40"/>
      <c r="D124" s="250" t="s">
        <v>144</v>
      </c>
      <c r="E124" s="40"/>
      <c r="F124" s="251" t="s">
        <v>243</v>
      </c>
      <c r="G124" s="40"/>
      <c r="H124" s="40"/>
      <c r="I124" s="144"/>
      <c r="J124" s="40"/>
      <c r="K124" s="40"/>
      <c r="L124" s="44"/>
      <c r="M124" s="252"/>
      <c r="N124" s="253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144</v>
      </c>
      <c r="AU124" s="17" t="s">
        <v>86</v>
      </c>
    </row>
    <row r="125" s="13" customFormat="1">
      <c r="A125" s="13"/>
      <c r="B125" s="258"/>
      <c r="C125" s="259"/>
      <c r="D125" s="250" t="s">
        <v>244</v>
      </c>
      <c r="E125" s="260" t="s">
        <v>1</v>
      </c>
      <c r="F125" s="261" t="s">
        <v>245</v>
      </c>
      <c r="G125" s="259"/>
      <c r="H125" s="262">
        <v>2968</v>
      </c>
      <c r="I125" s="263"/>
      <c r="J125" s="259"/>
      <c r="K125" s="259"/>
      <c r="L125" s="264"/>
      <c r="M125" s="265"/>
      <c r="N125" s="266"/>
      <c r="O125" s="266"/>
      <c r="P125" s="266"/>
      <c r="Q125" s="266"/>
      <c r="R125" s="266"/>
      <c r="S125" s="266"/>
      <c r="T125" s="26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68" t="s">
        <v>244</v>
      </c>
      <c r="AU125" s="268" t="s">
        <v>86</v>
      </c>
      <c r="AV125" s="13" t="s">
        <v>86</v>
      </c>
      <c r="AW125" s="13" t="s">
        <v>32</v>
      </c>
      <c r="AX125" s="13" t="s">
        <v>84</v>
      </c>
      <c r="AY125" s="268" t="s">
        <v>135</v>
      </c>
    </row>
    <row r="126" s="2" customFormat="1" ht="44.25" customHeight="1">
      <c r="A126" s="38"/>
      <c r="B126" s="39"/>
      <c r="C126" s="236" t="s">
        <v>86</v>
      </c>
      <c r="D126" s="236" t="s">
        <v>138</v>
      </c>
      <c r="E126" s="237" t="s">
        <v>246</v>
      </c>
      <c r="F126" s="238" t="s">
        <v>247</v>
      </c>
      <c r="G126" s="239" t="s">
        <v>241</v>
      </c>
      <c r="H126" s="240">
        <v>2968</v>
      </c>
      <c r="I126" s="241"/>
      <c r="J126" s="242">
        <f>ROUND(I126*H126,2)</f>
        <v>0</v>
      </c>
      <c r="K126" s="243"/>
      <c r="L126" s="44"/>
      <c r="M126" s="244" t="s">
        <v>1</v>
      </c>
      <c r="N126" s="245" t="s">
        <v>42</v>
      </c>
      <c r="O126" s="91"/>
      <c r="P126" s="246">
        <f>O126*H126</f>
        <v>0</v>
      </c>
      <c r="Q126" s="246">
        <v>0</v>
      </c>
      <c r="R126" s="246">
        <f>Q126*H126</f>
        <v>0</v>
      </c>
      <c r="S126" s="246">
        <v>0.22</v>
      </c>
      <c r="T126" s="247">
        <f>S126*H126</f>
        <v>652.96000000000004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48" t="s">
        <v>142</v>
      </c>
      <c r="AT126" s="248" t="s">
        <v>138</v>
      </c>
      <c r="AU126" s="248" t="s">
        <v>86</v>
      </c>
      <c r="AY126" s="17" t="s">
        <v>135</v>
      </c>
      <c r="BE126" s="249">
        <f>IF(N126="základní",J126,0)</f>
        <v>0</v>
      </c>
      <c r="BF126" s="249">
        <f>IF(N126="snížená",J126,0)</f>
        <v>0</v>
      </c>
      <c r="BG126" s="249">
        <f>IF(N126="zákl. přenesená",J126,0)</f>
        <v>0</v>
      </c>
      <c r="BH126" s="249">
        <f>IF(N126="sníž. přenesená",J126,0)</f>
        <v>0</v>
      </c>
      <c r="BI126" s="249">
        <f>IF(N126="nulová",J126,0)</f>
        <v>0</v>
      </c>
      <c r="BJ126" s="17" t="s">
        <v>84</v>
      </c>
      <c r="BK126" s="249">
        <f>ROUND(I126*H126,2)</f>
        <v>0</v>
      </c>
      <c r="BL126" s="17" t="s">
        <v>142</v>
      </c>
      <c r="BM126" s="248" t="s">
        <v>248</v>
      </c>
    </row>
    <row r="127" s="2" customFormat="1">
      <c r="A127" s="38"/>
      <c r="B127" s="39"/>
      <c r="C127" s="40"/>
      <c r="D127" s="250" t="s">
        <v>144</v>
      </c>
      <c r="E127" s="40"/>
      <c r="F127" s="251" t="s">
        <v>243</v>
      </c>
      <c r="G127" s="40"/>
      <c r="H127" s="40"/>
      <c r="I127" s="144"/>
      <c r="J127" s="40"/>
      <c r="K127" s="40"/>
      <c r="L127" s="44"/>
      <c r="M127" s="252"/>
      <c r="N127" s="253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144</v>
      </c>
      <c r="AU127" s="17" t="s">
        <v>86</v>
      </c>
    </row>
    <row r="128" s="12" customFormat="1" ht="22.8" customHeight="1">
      <c r="A128" s="12"/>
      <c r="B128" s="220"/>
      <c r="C128" s="221"/>
      <c r="D128" s="222" t="s">
        <v>76</v>
      </c>
      <c r="E128" s="234" t="s">
        <v>136</v>
      </c>
      <c r="F128" s="234" t="s">
        <v>137</v>
      </c>
      <c r="G128" s="221"/>
      <c r="H128" s="221"/>
      <c r="I128" s="224"/>
      <c r="J128" s="235">
        <f>BK128</f>
        <v>0</v>
      </c>
      <c r="K128" s="221"/>
      <c r="L128" s="226"/>
      <c r="M128" s="227"/>
      <c r="N128" s="228"/>
      <c r="O128" s="228"/>
      <c r="P128" s="229">
        <f>P129</f>
        <v>0</v>
      </c>
      <c r="Q128" s="228"/>
      <c r="R128" s="229">
        <f>R129</f>
        <v>0</v>
      </c>
      <c r="S128" s="228"/>
      <c r="T128" s="230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31" t="s">
        <v>84</v>
      </c>
      <c r="AT128" s="232" t="s">
        <v>76</v>
      </c>
      <c r="AU128" s="232" t="s">
        <v>84</v>
      </c>
      <c r="AY128" s="231" t="s">
        <v>135</v>
      </c>
      <c r="BK128" s="233">
        <f>BK129</f>
        <v>0</v>
      </c>
    </row>
    <row r="129" s="12" customFormat="1" ht="20.88" customHeight="1">
      <c r="A129" s="12"/>
      <c r="B129" s="220"/>
      <c r="C129" s="221"/>
      <c r="D129" s="222" t="s">
        <v>76</v>
      </c>
      <c r="E129" s="234" t="s">
        <v>249</v>
      </c>
      <c r="F129" s="234" t="s">
        <v>250</v>
      </c>
      <c r="G129" s="221"/>
      <c r="H129" s="221"/>
      <c r="I129" s="224"/>
      <c r="J129" s="235">
        <f>BK129</f>
        <v>0</v>
      </c>
      <c r="K129" s="221"/>
      <c r="L129" s="226"/>
      <c r="M129" s="227"/>
      <c r="N129" s="228"/>
      <c r="O129" s="228"/>
      <c r="P129" s="229">
        <f>SUM(P130:P138)</f>
        <v>0</v>
      </c>
      <c r="Q129" s="228"/>
      <c r="R129" s="229">
        <f>SUM(R130:R138)</f>
        <v>0</v>
      </c>
      <c r="S129" s="228"/>
      <c r="T129" s="230">
        <f>SUM(T130:T138)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31" t="s">
        <v>84</v>
      </c>
      <c r="AT129" s="232" t="s">
        <v>76</v>
      </c>
      <c r="AU129" s="232" t="s">
        <v>86</v>
      </c>
      <c r="AY129" s="231" t="s">
        <v>135</v>
      </c>
      <c r="BK129" s="233">
        <f>SUM(BK130:BK138)</f>
        <v>0</v>
      </c>
    </row>
    <row r="130" s="2" customFormat="1" ht="16.5" customHeight="1">
      <c r="A130" s="38"/>
      <c r="B130" s="39"/>
      <c r="C130" s="236" t="s">
        <v>155</v>
      </c>
      <c r="D130" s="236" t="s">
        <v>138</v>
      </c>
      <c r="E130" s="237" t="s">
        <v>251</v>
      </c>
      <c r="F130" s="238" t="s">
        <v>252</v>
      </c>
      <c r="G130" s="239" t="s">
        <v>253</v>
      </c>
      <c r="H130" s="240">
        <v>1958.8800000000001</v>
      </c>
      <c r="I130" s="241"/>
      <c r="J130" s="242">
        <f>ROUND(I130*H130,2)</f>
        <v>0</v>
      </c>
      <c r="K130" s="243"/>
      <c r="L130" s="44"/>
      <c r="M130" s="244" t="s">
        <v>1</v>
      </c>
      <c r="N130" s="245" t="s">
        <v>42</v>
      </c>
      <c r="O130" s="91"/>
      <c r="P130" s="246">
        <f>O130*H130</f>
        <v>0</v>
      </c>
      <c r="Q130" s="246">
        <v>0</v>
      </c>
      <c r="R130" s="246">
        <f>Q130*H130</f>
        <v>0</v>
      </c>
      <c r="S130" s="246">
        <v>0</v>
      </c>
      <c r="T130" s="247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8" t="s">
        <v>142</v>
      </c>
      <c r="AT130" s="248" t="s">
        <v>138</v>
      </c>
      <c r="AU130" s="248" t="s">
        <v>155</v>
      </c>
      <c r="AY130" s="17" t="s">
        <v>135</v>
      </c>
      <c r="BE130" s="249">
        <f>IF(N130="základní",J130,0)</f>
        <v>0</v>
      </c>
      <c r="BF130" s="249">
        <f>IF(N130="snížená",J130,0)</f>
        <v>0</v>
      </c>
      <c r="BG130" s="249">
        <f>IF(N130="zákl. přenesená",J130,0)</f>
        <v>0</v>
      </c>
      <c r="BH130" s="249">
        <f>IF(N130="sníž. přenesená",J130,0)</f>
        <v>0</v>
      </c>
      <c r="BI130" s="249">
        <f>IF(N130="nulová",J130,0)</f>
        <v>0</v>
      </c>
      <c r="BJ130" s="17" t="s">
        <v>84</v>
      </c>
      <c r="BK130" s="249">
        <f>ROUND(I130*H130,2)</f>
        <v>0</v>
      </c>
      <c r="BL130" s="17" t="s">
        <v>142</v>
      </c>
      <c r="BM130" s="248" t="s">
        <v>254</v>
      </c>
    </row>
    <row r="131" s="2" customFormat="1" ht="21.75" customHeight="1">
      <c r="A131" s="38"/>
      <c r="B131" s="39"/>
      <c r="C131" s="236" t="s">
        <v>142</v>
      </c>
      <c r="D131" s="236" t="s">
        <v>138</v>
      </c>
      <c r="E131" s="237" t="s">
        <v>255</v>
      </c>
      <c r="F131" s="238" t="s">
        <v>256</v>
      </c>
      <c r="G131" s="239" t="s">
        <v>253</v>
      </c>
      <c r="H131" s="240">
        <v>652.96000000000004</v>
      </c>
      <c r="I131" s="241"/>
      <c r="J131" s="242">
        <f>ROUND(I131*H131,2)</f>
        <v>0</v>
      </c>
      <c r="K131" s="243"/>
      <c r="L131" s="44"/>
      <c r="M131" s="244" t="s">
        <v>1</v>
      </c>
      <c r="N131" s="245" t="s">
        <v>42</v>
      </c>
      <c r="O131" s="91"/>
      <c r="P131" s="246">
        <f>O131*H131</f>
        <v>0</v>
      </c>
      <c r="Q131" s="246">
        <v>0</v>
      </c>
      <c r="R131" s="246">
        <f>Q131*H131</f>
        <v>0</v>
      </c>
      <c r="S131" s="246">
        <v>0</v>
      </c>
      <c r="T131" s="24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8" t="s">
        <v>142</v>
      </c>
      <c r="AT131" s="248" t="s">
        <v>138</v>
      </c>
      <c r="AU131" s="248" t="s">
        <v>155</v>
      </c>
      <c r="AY131" s="17" t="s">
        <v>135</v>
      </c>
      <c r="BE131" s="249">
        <f>IF(N131="základní",J131,0)</f>
        <v>0</v>
      </c>
      <c r="BF131" s="249">
        <f>IF(N131="snížená",J131,0)</f>
        <v>0</v>
      </c>
      <c r="BG131" s="249">
        <f>IF(N131="zákl. přenesená",J131,0)</f>
        <v>0</v>
      </c>
      <c r="BH131" s="249">
        <f>IF(N131="sníž. přenesená",J131,0)</f>
        <v>0</v>
      </c>
      <c r="BI131" s="249">
        <f>IF(N131="nulová",J131,0)</f>
        <v>0</v>
      </c>
      <c r="BJ131" s="17" t="s">
        <v>84</v>
      </c>
      <c r="BK131" s="249">
        <f>ROUND(I131*H131,2)</f>
        <v>0</v>
      </c>
      <c r="BL131" s="17" t="s">
        <v>142</v>
      </c>
      <c r="BM131" s="248" t="s">
        <v>257</v>
      </c>
    </row>
    <row r="132" s="13" customFormat="1">
      <c r="A132" s="13"/>
      <c r="B132" s="258"/>
      <c r="C132" s="259"/>
      <c r="D132" s="250" t="s">
        <v>244</v>
      </c>
      <c r="E132" s="260" t="s">
        <v>1</v>
      </c>
      <c r="F132" s="261" t="s">
        <v>258</v>
      </c>
      <c r="G132" s="259"/>
      <c r="H132" s="262">
        <v>652.96000000000004</v>
      </c>
      <c r="I132" s="263"/>
      <c r="J132" s="259"/>
      <c r="K132" s="259"/>
      <c r="L132" s="264"/>
      <c r="M132" s="265"/>
      <c r="N132" s="266"/>
      <c r="O132" s="266"/>
      <c r="P132" s="266"/>
      <c r="Q132" s="266"/>
      <c r="R132" s="266"/>
      <c r="S132" s="266"/>
      <c r="T132" s="26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8" t="s">
        <v>244</v>
      </c>
      <c r="AU132" s="268" t="s">
        <v>155</v>
      </c>
      <c r="AV132" s="13" t="s">
        <v>86</v>
      </c>
      <c r="AW132" s="13" t="s">
        <v>32</v>
      </c>
      <c r="AX132" s="13" t="s">
        <v>84</v>
      </c>
      <c r="AY132" s="268" t="s">
        <v>135</v>
      </c>
    </row>
    <row r="133" s="2" customFormat="1" ht="21.75" customHeight="1">
      <c r="A133" s="38"/>
      <c r="B133" s="39"/>
      <c r="C133" s="236" t="s">
        <v>148</v>
      </c>
      <c r="D133" s="236" t="s">
        <v>138</v>
      </c>
      <c r="E133" s="237" t="s">
        <v>259</v>
      </c>
      <c r="F133" s="238" t="s">
        <v>260</v>
      </c>
      <c r="G133" s="239" t="s">
        <v>253</v>
      </c>
      <c r="H133" s="240">
        <v>1305.9200000000001</v>
      </c>
      <c r="I133" s="241"/>
      <c r="J133" s="242">
        <f>ROUND(I133*H133,2)</f>
        <v>0</v>
      </c>
      <c r="K133" s="243"/>
      <c r="L133" s="44"/>
      <c r="M133" s="244" t="s">
        <v>1</v>
      </c>
      <c r="N133" s="245" t="s">
        <v>42</v>
      </c>
      <c r="O133" s="91"/>
      <c r="P133" s="246">
        <f>O133*H133</f>
        <v>0</v>
      </c>
      <c r="Q133" s="246">
        <v>0</v>
      </c>
      <c r="R133" s="246">
        <f>Q133*H133</f>
        <v>0</v>
      </c>
      <c r="S133" s="246">
        <v>0</v>
      </c>
      <c r="T133" s="24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8" t="s">
        <v>142</v>
      </c>
      <c r="AT133" s="248" t="s">
        <v>138</v>
      </c>
      <c r="AU133" s="248" t="s">
        <v>155</v>
      </c>
      <c r="AY133" s="17" t="s">
        <v>135</v>
      </c>
      <c r="BE133" s="249">
        <f>IF(N133="základní",J133,0)</f>
        <v>0</v>
      </c>
      <c r="BF133" s="249">
        <f>IF(N133="snížená",J133,0)</f>
        <v>0</v>
      </c>
      <c r="BG133" s="249">
        <f>IF(N133="zákl. přenesená",J133,0)</f>
        <v>0</v>
      </c>
      <c r="BH133" s="249">
        <f>IF(N133="sníž. přenesená",J133,0)</f>
        <v>0</v>
      </c>
      <c r="BI133" s="249">
        <f>IF(N133="nulová",J133,0)</f>
        <v>0</v>
      </c>
      <c r="BJ133" s="17" t="s">
        <v>84</v>
      </c>
      <c r="BK133" s="249">
        <f>ROUND(I133*H133,2)</f>
        <v>0</v>
      </c>
      <c r="BL133" s="17" t="s">
        <v>142</v>
      </c>
      <c r="BM133" s="248" t="s">
        <v>261</v>
      </c>
    </row>
    <row r="134" s="13" customFormat="1">
      <c r="A134" s="13"/>
      <c r="B134" s="258"/>
      <c r="C134" s="259"/>
      <c r="D134" s="250" t="s">
        <v>244</v>
      </c>
      <c r="E134" s="260" t="s">
        <v>1</v>
      </c>
      <c r="F134" s="261" t="s">
        <v>262</v>
      </c>
      <c r="G134" s="259"/>
      <c r="H134" s="262">
        <v>1305.9200000000001</v>
      </c>
      <c r="I134" s="263"/>
      <c r="J134" s="259"/>
      <c r="K134" s="259"/>
      <c r="L134" s="264"/>
      <c r="M134" s="265"/>
      <c r="N134" s="266"/>
      <c r="O134" s="266"/>
      <c r="P134" s="266"/>
      <c r="Q134" s="266"/>
      <c r="R134" s="266"/>
      <c r="S134" s="266"/>
      <c r="T134" s="26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8" t="s">
        <v>244</v>
      </c>
      <c r="AU134" s="268" t="s">
        <v>155</v>
      </c>
      <c r="AV134" s="13" t="s">
        <v>86</v>
      </c>
      <c r="AW134" s="13" t="s">
        <v>32</v>
      </c>
      <c r="AX134" s="13" t="s">
        <v>84</v>
      </c>
      <c r="AY134" s="268" t="s">
        <v>135</v>
      </c>
    </row>
    <row r="135" s="2" customFormat="1" ht="33" customHeight="1">
      <c r="A135" s="38"/>
      <c r="B135" s="39"/>
      <c r="C135" s="236" t="s">
        <v>168</v>
      </c>
      <c r="D135" s="236" t="s">
        <v>138</v>
      </c>
      <c r="E135" s="237" t="s">
        <v>263</v>
      </c>
      <c r="F135" s="238" t="s">
        <v>264</v>
      </c>
      <c r="G135" s="239" t="s">
        <v>253</v>
      </c>
      <c r="H135" s="240">
        <v>1958.8800000000001</v>
      </c>
      <c r="I135" s="241"/>
      <c r="J135" s="242">
        <f>ROUND(I135*H135,2)</f>
        <v>0</v>
      </c>
      <c r="K135" s="243"/>
      <c r="L135" s="44"/>
      <c r="M135" s="244" t="s">
        <v>1</v>
      </c>
      <c r="N135" s="245" t="s">
        <v>42</v>
      </c>
      <c r="O135" s="91"/>
      <c r="P135" s="246">
        <f>O135*H135</f>
        <v>0</v>
      </c>
      <c r="Q135" s="246">
        <v>0</v>
      </c>
      <c r="R135" s="246">
        <f>Q135*H135</f>
        <v>0</v>
      </c>
      <c r="S135" s="246">
        <v>0</v>
      </c>
      <c r="T135" s="247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8" t="s">
        <v>142</v>
      </c>
      <c r="AT135" s="248" t="s">
        <v>138</v>
      </c>
      <c r="AU135" s="248" t="s">
        <v>155</v>
      </c>
      <c r="AY135" s="17" t="s">
        <v>135</v>
      </c>
      <c r="BE135" s="249">
        <f>IF(N135="základní",J135,0)</f>
        <v>0</v>
      </c>
      <c r="BF135" s="249">
        <f>IF(N135="snížená",J135,0)</f>
        <v>0</v>
      </c>
      <c r="BG135" s="249">
        <f>IF(N135="zákl. přenesená",J135,0)</f>
        <v>0</v>
      </c>
      <c r="BH135" s="249">
        <f>IF(N135="sníž. přenesená",J135,0)</f>
        <v>0</v>
      </c>
      <c r="BI135" s="249">
        <f>IF(N135="nulová",J135,0)</f>
        <v>0</v>
      </c>
      <c r="BJ135" s="17" t="s">
        <v>84</v>
      </c>
      <c r="BK135" s="249">
        <f>ROUND(I135*H135,2)</f>
        <v>0</v>
      </c>
      <c r="BL135" s="17" t="s">
        <v>142</v>
      </c>
      <c r="BM135" s="248" t="s">
        <v>265</v>
      </c>
    </row>
    <row r="136" s="2" customFormat="1" ht="44.25" customHeight="1">
      <c r="A136" s="38"/>
      <c r="B136" s="39"/>
      <c r="C136" s="236" t="s">
        <v>172</v>
      </c>
      <c r="D136" s="236" t="s">
        <v>138</v>
      </c>
      <c r="E136" s="237" t="s">
        <v>266</v>
      </c>
      <c r="F136" s="238" t="s">
        <v>267</v>
      </c>
      <c r="G136" s="239" t="s">
        <v>253</v>
      </c>
      <c r="H136" s="240">
        <v>31342.080000000002</v>
      </c>
      <c r="I136" s="241"/>
      <c r="J136" s="242">
        <f>ROUND(I136*H136,2)</f>
        <v>0</v>
      </c>
      <c r="K136" s="243"/>
      <c r="L136" s="44"/>
      <c r="M136" s="244" t="s">
        <v>1</v>
      </c>
      <c r="N136" s="245" t="s">
        <v>42</v>
      </c>
      <c r="O136" s="91"/>
      <c r="P136" s="246">
        <f>O136*H136</f>
        <v>0</v>
      </c>
      <c r="Q136" s="246">
        <v>0</v>
      </c>
      <c r="R136" s="246">
        <f>Q136*H136</f>
        <v>0</v>
      </c>
      <c r="S136" s="246">
        <v>0</v>
      </c>
      <c r="T136" s="247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8" t="s">
        <v>142</v>
      </c>
      <c r="AT136" s="248" t="s">
        <v>138</v>
      </c>
      <c r="AU136" s="248" t="s">
        <v>155</v>
      </c>
      <c r="AY136" s="17" t="s">
        <v>135</v>
      </c>
      <c r="BE136" s="249">
        <f>IF(N136="základní",J136,0)</f>
        <v>0</v>
      </c>
      <c r="BF136" s="249">
        <f>IF(N136="snížená",J136,0)</f>
        <v>0</v>
      </c>
      <c r="BG136" s="249">
        <f>IF(N136="zákl. přenesená",J136,0)</f>
        <v>0</v>
      </c>
      <c r="BH136" s="249">
        <f>IF(N136="sníž. přenesená",J136,0)</f>
        <v>0</v>
      </c>
      <c r="BI136" s="249">
        <f>IF(N136="nulová",J136,0)</f>
        <v>0</v>
      </c>
      <c r="BJ136" s="17" t="s">
        <v>84</v>
      </c>
      <c r="BK136" s="249">
        <f>ROUND(I136*H136,2)</f>
        <v>0</v>
      </c>
      <c r="BL136" s="17" t="s">
        <v>142</v>
      </c>
      <c r="BM136" s="248" t="s">
        <v>268</v>
      </c>
    </row>
    <row r="137" s="2" customFormat="1">
      <c r="A137" s="38"/>
      <c r="B137" s="39"/>
      <c r="C137" s="40"/>
      <c r="D137" s="250" t="s">
        <v>144</v>
      </c>
      <c r="E137" s="40"/>
      <c r="F137" s="251" t="s">
        <v>269</v>
      </c>
      <c r="G137" s="40"/>
      <c r="H137" s="40"/>
      <c r="I137" s="144"/>
      <c r="J137" s="40"/>
      <c r="K137" s="40"/>
      <c r="L137" s="44"/>
      <c r="M137" s="252"/>
      <c r="N137" s="253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144</v>
      </c>
      <c r="AU137" s="17" t="s">
        <v>155</v>
      </c>
    </row>
    <row r="138" s="13" customFormat="1">
      <c r="A138" s="13"/>
      <c r="B138" s="258"/>
      <c r="C138" s="259"/>
      <c r="D138" s="250" t="s">
        <v>244</v>
      </c>
      <c r="E138" s="259"/>
      <c r="F138" s="261" t="s">
        <v>270</v>
      </c>
      <c r="G138" s="259"/>
      <c r="H138" s="262">
        <v>31342.080000000002</v>
      </c>
      <c r="I138" s="263"/>
      <c r="J138" s="259"/>
      <c r="K138" s="259"/>
      <c r="L138" s="264"/>
      <c r="M138" s="269"/>
      <c r="N138" s="270"/>
      <c r="O138" s="270"/>
      <c r="P138" s="270"/>
      <c r="Q138" s="270"/>
      <c r="R138" s="270"/>
      <c r="S138" s="270"/>
      <c r="T138" s="27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8" t="s">
        <v>244</v>
      </c>
      <c r="AU138" s="268" t="s">
        <v>155</v>
      </c>
      <c r="AV138" s="13" t="s">
        <v>86</v>
      </c>
      <c r="AW138" s="13" t="s">
        <v>4</v>
      </c>
      <c r="AX138" s="13" t="s">
        <v>84</v>
      </c>
      <c r="AY138" s="268" t="s">
        <v>135</v>
      </c>
    </row>
    <row r="139" s="2" customFormat="1" ht="6.96" customHeight="1">
      <c r="A139" s="38"/>
      <c r="B139" s="66"/>
      <c r="C139" s="67"/>
      <c r="D139" s="67"/>
      <c r="E139" s="67"/>
      <c r="F139" s="67"/>
      <c r="G139" s="67"/>
      <c r="H139" s="67"/>
      <c r="I139" s="183"/>
      <c r="J139" s="67"/>
      <c r="K139" s="67"/>
      <c r="L139" s="44"/>
      <c r="M139" s="38"/>
      <c r="O139" s="38"/>
      <c r="P139" s="38"/>
      <c r="Q139" s="38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</sheetData>
  <sheetProtection sheet="1" autoFilter="0" formatColumns="0" formatRows="0" objects="1" scenarios="1" spinCount="100000" saltValue="hjh5fFUv5XraB2BORD/iBzlVi8rH8BZgVF9cdxuGkCtCBCA/KYvrx397cNqg+D/e5ezz/PROKhe3Q56QDXHsKg==" hashValue="VPhwb2FiBJ3iRGDf7JLX4IGEKfkNIBAzdaL3by5AcXdAkWOMRfi4FdWqzrUbpPQpGDSupnieyoKVloOa6qYOlQ==" algorithmName="SHA-512" password="CC35"/>
  <autoFilter ref="C119:K13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86</v>
      </c>
    </row>
    <row r="4" s="1" customFormat="1" ht="24.96" customHeight="1">
      <c r="B4" s="20"/>
      <c r="D4" s="140" t="s">
        <v>103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POLNÍ CESTA HC1 k.ú. Blansko u Hrochova Týnce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104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271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94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16. 10. 2019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31</v>
      </c>
      <c r="F21" s="38"/>
      <c r="G21" s="38"/>
      <c r="H21" s="38"/>
      <c r="I21" s="147" t="s">
        <v>27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33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34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07.25" customHeight="1">
      <c r="A27" s="149"/>
      <c r="B27" s="150"/>
      <c r="C27" s="149"/>
      <c r="D27" s="149"/>
      <c r="E27" s="151" t="s">
        <v>106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37</v>
      </c>
      <c r="E30" s="38"/>
      <c r="F30" s="38"/>
      <c r="G30" s="38"/>
      <c r="H30" s="38"/>
      <c r="I30" s="144"/>
      <c r="J30" s="157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39</v>
      </c>
      <c r="G32" s="38"/>
      <c r="H32" s="38"/>
      <c r="I32" s="159" t="s">
        <v>38</v>
      </c>
      <c r="J32" s="158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41</v>
      </c>
      <c r="E33" s="142" t="s">
        <v>42</v>
      </c>
      <c r="F33" s="161">
        <f>ROUND((SUM(BE121:BE184)),  2)</f>
        <v>0</v>
      </c>
      <c r="G33" s="38"/>
      <c r="H33" s="38"/>
      <c r="I33" s="162">
        <v>0.20999999999999999</v>
      </c>
      <c r="J33" s="161">
        <f>ROUND(((SUM(BE121:BE184))*I33),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43</v>
      </c>
      <c r="F34" s="161">
        <f>ROUND((SUM(BF121:BF184)),  2)</f>
        <v>0</v>
      </c>
      <c r="G34" s="38"/>
      <c r="H34" s="38"/>
      <c r="I34" s="162">
        <v>0.14999999999999999</v>
      </c>
      <c r="J34" s="161">
        <f>ROUND(((SUM(BF121:BF184))*I34),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44</v>
      </c>
      <c r="F35" s="161">
        <f>ROUND((SUM(BG121:BG184)),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45</v>
      </c>
      <c r="F36" s="161">
        <f>ROUND((SUM(BH121:BH184)),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61">
        <f>ROUND((SUM(BI121:BI184)),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47</v>
      </c>
      <c r="E39" s="165"/>
      <c r="F39" s="165"/>
      <c r="G39" s="166" t="s">
        <v>48</v>
      </c>
      <c r="H39" s="167" t="s">
        <v>49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50</v>
      </c>
      <c r="E50" s="172"/>
      <c r="F50" s="172"/>
      <c r="G50" s="171" t="s">
        <v>51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52</v>
      </c>
      <c r="E61" s="175"/>
      <c r="F61" s="176" t="s">
        <v>53</v>
      </c>
      <c r="G61" s="174" t="s">
        <v>52</v>
      </c>
      <c r="H61" s="175"/>
      <c r="I61" s="177"/>
      <c r="J61" s="178" t="s">
        <v>53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54</v>
      </c>
      <c r="E65" s="179"/>
      <c r="F65" s="179"/>
      <c r="G65" s="171" t="s">
        <v>55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52</v>
      </c>
      <c r="E76" s="175"/>
      <c r="F76" s="176" t="s">
        <v>53</v>
      </c>
      <c r="G76" s="174" t="s">
        <v>52</v>
      </c>
      <c r="H76" s="175"/>
      <c r="I76" s="177"/>
      <c r="J76" s="178" t="s">
        <v>53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107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POLNÍ CESTA HC1 k.ú. Blansko u Hrochova Týnce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104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SO 101 - Vozovka polní cesty 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Blansko u Hrochova Týnce</v>
      </c>
      <c r="G89" s="40"/>
      <c r="H89" s="40"/>
      <c r="I89" s="147" t="s">
        <v>22</v>
      </c>
      <c r="J89" s="79" t="str">
        <f>IF(J12="","",J12)</f>
        <v>16. 10. 2019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ČR – Ministerstvo zemědělství</v>
      </c>
      <c r="G91" s="40"/>
      <c r="H91" s="40"/>
      <c r="I91" s="147" t="s">
        <v>30</v>
      </c>
      <c r="J91" s="36" t="str">
        <f>E21</f>
        <v>Ing. arch. Martin Jirovský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33</v>
      </c>
      <c r="J92" s="36" t="str">
        <f>E24</f>
        <v>Ing. Barbora Baňárová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108</v>
      </c>
      <c r="D94" s="189"/>
      <c r="E94" s="189"/>
      <c r="F94" s="189"/>
      <c r="G94" s="189"/>
      <c r="H94" s="189"/>
      <c r="I94" s="190"/>
      <c r="J94" s="191" t="s">
        <v>109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110</v>
      </c>
      <c r="D96" s="40"/>
      <c r="E96" s="40"/>
      <c r="F96" s="40"/>
      <c r="G96" s="40"/>
      <c r="H96" s="40"/>
      <c r="I96" s="144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111</v>
      </c>
    </row>
    <row r="97" s="9" customFormat="1" ht="24.96" customHeight="1">
      <c r="A97" s="9"/>
      <c r="B97" s="193"/>
      <c r="C97" s="194"/>
      <c r="D97" s="195" t="s">
        <v>112</v>
      </c>
      <c r="E97" s="196"/>
      <c r="F97" s="196"/>
      <c r="G97" s="196"/>
      <c r="H97" s="196"/>
      <c r="I97" s="197"/>
      <c r="J97" s="198">
        <f>J122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236</v>
      </c>
      <c r="E98" s="203"/>
      <c r="F98" s="203"/>
      <c r="G98" s="203"/>
      <c r="H98" s="203"/>
      <c r="I98" s="204"/>
      <c r="J98" s="205">
        <f>J123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272</v>
      </c>
      <c r="E99" s="203"/>
      <c r="F99" s="203"/>
      <c r="G99" s="203"/>
      <c r="H99" s="203"/>
      <c r="I99" s="204"/>
      <c r="J99" s="205">
        <f>J152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113</v>
      </c>
      <c r="E100" s="203"/>
      <c r="F100" s="203"/>
      <c r="G100" s="203"/>
      <c r="H100" s="203"/>
      <c r="I100" s="204"/>
      <c r="J100" s="205">
        <f>J179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273</v>
      </c>
      <c r="E101" s="203"/>
      <c r="F101" s="203"/>
      <c r="G101" s="203"/>
      <c r="H101" s="203"/>
      <c r="I101" s="204"/>
      <c r="J101" s="205">
        <f>J182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144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183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186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120</v>
      </c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7" t="str">
        <f>E7</f>
        <v>POLNÍ CESTA HC1 k.ú. Blansko u Hrochova Týnce</v>
      </c>
      <c r="F111" s="32"/>
      <c r="G111" s="32"/>
      <c r="H111" s="32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104</v>
      </c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 xml:space="preserve">SO 101 - Vozovka polní cesty </v>
      </c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>Blansko u Hrochova Týnce</v>
      </c>
      <c r="G115" s="40"/>
      <c r="H115" s="40"/>
      <c r="I115" s="147" t="s">
        <v>22</v>
      </c>
      <c r="J115" s="79" t="str">
        <f>IF(J12="","",J12)</f>
        <v>16. 10. 2019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5.65" customHeight="1">
      <c r="A117" s="38"/>
      <c r="B117" s="39"/>
      <c r="C117" s="32" t="s">
        <v>24</v>
      </c>
      <c r="D117" s="40"/>
      <c r="E117" s="40"/>
      <c r="F117" s="27" t="str">
        <f>E15</f>
        <v>ČR – Ministerstvo zemědělství</v>
      </c>
      <c r="G117" s="40"/>
      <c r="H117" s="40"/>
      <c r="I117" s="147" t="s">
        <v>30</v>
      </c>
      <c r="J117" s="36" t="str">
        <f>E21</f>
        <v>Ing. arch. Martin Jirovský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5.6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147" t="s">
        <v>33</v>
      </c>
      <c r="J118" s="36" t="str">
        <f>E24</f>
        <v>Ing. Barbora Baňárová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207"/>
      <c r="B120" s="208"/>
      <c r="C120" s="209" t="s">
        <v>121</v>
      </c>
      <c r="D120" s="210" t="s">
        <v>62</v>
      </c>
      <c r="E120" s="210" t="s">
        <v>58</v>
      </c>
      <c r="F120" s="210" t="s">
        <v>59</v>
      </c>
      <c r="G120" s="210" t="s">
        <v>122</v>
      </c>
      <c r="H120" s="210" t="s">
        <v>123</v>
      </c>
      <c r="I120" s="211" t="s">
        <v>124</v>
      </c>
      <c r="J120" s="212" t="s">
        <v>109</v>
      </c>
      <c r="K120" s="213" t="s">
        <v>125</v>
      </c>
      <c r="L120" s="214"/>
      <c r="M120" s="100" t="s">
        <v>1</v>
      </c>
      <c r="N120" s="101" t="s">
        <v>41</v>
      </c>
      <c r="O120" s="101" t="s">
        <v>126</v>
      </c>
      <c r="P120" s="101" t="s">
        <v>127</v>
      </c>
      <c r="Q120" s="101" t="s">
        <v>128</v>
      </c>
      <c r="R120" s="101" t="s">
        <v>129</v>
      </c>
      <c r="S120" s="101" t="s">
        <v>130</v>
      </c>
      <c r="T120" s="102" t="s">
        <v>131</v>
      </c>
      <c r="U120" s="207"/>
      <c r="V120" s="207"/>
      <c r="W120" s="207"/>
      <c r="X120" s="207"/>
      <c r="Y120" s="207"/>
      <c r="Z120" s="207"/>
      <c r="AA120" s="207"/>
      <c r="AB120" s="207"/>
      <c r="AC120" s="207"/>
      <c r="AD120" s="207"/>
      <c r="AE120" s="207"/>
    </row>
    <row r="121" s="2" customFormat="1" ht="22.8" customHeight="1">
      <c r="A121" s="38"/>
      <c r="B121" s="39"/>
      <c r="C121" s="107" t="s">
        <v>132</v>
      </c>
      <c r="D121" s="40"/>
      <c r="E121" s="40"/>
      <c r="F121" s="40"/>
      <c r="G121" s="40"/>
      <c r="H121" s="40"/>
      <c r="I121" s="144"/>
      <c r="J121" s="215">
        <f>BK121</f>
        <v>0</v>
      </c>
      <c r="K121" s="40"/>
      <c r="L121" s="44"/>
      <c r="M121" s="103"/>
      <c r="N121" s="216"/>
      <c r="O121" s="104"/>
      <c r="P121" s="217">
        <f>P122</f>
        <v>0</v>
      </c>
      <c r="Q121" s="104"/>
      <c r="R121" s="217">
        <f>R122</f>
        <v>248.39230980000005</v>
      </c>
      <c r="S121" s="104"/>
      <c r="T121" s="218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76</v>
      </c>
      <c r="AU121" s="17" t="s">
        <v>111</v>
      </c>
      <c r="BK121" s="219">
        <f>BK122</f>
        <v>0</v>
      </c>
    </row>
    <row r="122" s="12" customFormat="1" ht="25.92" customHeight="1">
      <c r="A122" s="12"/>
      <c r="B122" s="220"/>
      <c r="C122" s="221"/>
      <c r="D122" s="222" t="s">
        <v>76</v>
      </c>
      <c r="E122" s="223" t="s">
        <v>133</v>
      </c>
      <c r="F122" s="223" t="s">
        <v>134</v>
      </c>
      <c r="G122" s="221"/>
      <c r="H122" s="221"/>
      <c r="I122" s="224"/>
      <c r="J122" s="225">
        <f>BK122</f>
        <v>0</v>
      </c>
      <c r="K122" s="221"/>
      <c r="L122" s="226"/>
      <c r="M122" s="227"/>
      <c r="N122" s="228"/>
      <c r="O122" s="228"/>
      <c r="P122" s="229">
        <f>P123+P152+P179+P182</f>
        <v>0</v>
      </c>
      <c r="Q122" s="228"/>
      <c r="R122" s="229">
        <f>R123+R152+R179+R182</f>
        <v>248.39230980000005</v>
      </c>
      <c r="S122" s="228"/>
      <c r="T122" s="230">
        <f>T123+T152+T179+T182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1" t="s">
        <v>84</v>
      </c>
      <c r="AT122" s="232" t="s">
        <v>76</v>
      </c>
      <c r="AU122" s="232" t="s">
        <v>77</v>
      </c>
      <c r="AY122" s="231" t="s">
        <v>135</v>
      </c>
      <c r="BK122" s="233">
        <f>BK123+BK152+BK179+BK182</f>
        <v>0</v>
      </c>
    </row>
    <row r="123" s="12" customFormat="1" ht="22.8" customHeight="1">
      <c r="A123" s="12"/>
      <c r="B123" s="220"/>
      <c r="C123" s="221"/>
      <c r="D123" s="222" t="s">
        <v>76</v>
      </c>
      <c r="E123" s="234" t="s">
        <v>84</v>
      </c>
      <c r="F123" s="234" t="s">
        <v>238</v>
      </c>
      <c r="G123" s="221"/>
      <c r="H123" s="221"/>
      <c r="I123" s="224"/>
      <c r="J123" s="235">
        <f>BK123</f>
        <v>0</v>
      </c>
      <c r="K123" s="221"/>
      <c r="L123" s="226"/>
      <c r="M123" s="227"/>
      <c r="N123" s="228"/>
      <c r="O123" s="228"/>
      <c r="P123" s="229">
        <f>SUM(P124:P151)</f>
        <v>0</v>
      </c>
      <c r="Q123" s="228"/>
      <c r="R123" s="229">
        <f>SUM(R124:R151)</f>
        <v>0</v>
      </c>
      <c r="S123" s="228"/>
      <c r="T123" s="230">
        <f>SUM(T124:T151)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1" t="s">
        <v>84</v>
      </c>
      <c r="AT123" s="232" t="s">
        <v>76</v>
      </c>
      <c r="AU123" s="232" t="s">
        <v>84</v>
      </c>
      <c r="AY123" s="231" t="s">
        <v>135</v>
      </c>
      <c r="BK123" s="233">
        <f>SUM(BK124:BK151)</f>
        <v>0</v>
      </c>
    </row>
    <row r="124" s="2" customFormat="1" ht="21.75" customHeight="1">
      <c r="A124" s="38"/>
      <c r="B124" s="39"/>
      <c r="C124" s="236" t="s">
        <v>84</v>
      </c>
      <c r="D124" s="236" t="s">
        <v>138</v>
      </c>
      <c r="E124" s="237" t="s">
        <v>274</v>
      </c>
      <c r="F124" s="238" t="s">
        <v>275</v>
      </c>
      <c r="G124" s="239" t="s">
        <v>241</v>
      </c>
      <c r="H124" s="240">
        <v>1376.694</v>
      </c>
      <c r="I124" s="241"/>
      <c r="J124" s="242">
        <f>ROUND(I124*H124,2)</f>
        <v>0</v>
      </c>
      <c r="K124" s="243"/>
      <c r="L124" s="44"/>
      <c r="M124" s="244" t="s">
        <v>1</v>
      </c>
      <c r="N124" s="245" t="s">
        <v>42</v>
      </c>
      <c r="O124" s="91"/>
      <c r="P124" s="246">
        <f>O124*H124</f>
        <v>0</v>
      </c>
      <c r="Q124" s="246">
        <v>0</v>
      </c>
      <c r="R124" s="246">
        <f>Q124*H124</f>
        <v>0</v>
      </c>
      <c r="S124" s="246">
        <v>0</v>
      </c>
      <c r="T124" s="247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48" t="s">
        <v>142</v>
      </c>
      <c r="AT124" s="248" t="s">
        <v>138</v>
      </c>
      <c r="AU124" s="248" t="s">
        <v>86</v>
      </c>
      <c r="AY124" s="17" t="s">
        <v>135</v>
      </c>
      <c r="BE124" s="249">
        <f>IF(N124="základní",J124,0)</f>
        <v>0</v>
      </c>
      <c r="BF124" s="249">
        <f>IF(N124="snížená",J124,0)</f>
        <v>0</v>
      </c>
      <c r="BG124" s="249">
        <f>IF(N124="zákl. přenesená",J124,0)</f>
        <v>0</v>
      </c>
      <c r="BH124" s="249">
        <f>IF(N124="sníž. přenesená",J124,0)</f>
        <v>0</v>
      </c>
      <c r="BI124" s="249">
        <f>IF(N124="nulová",J124,0)</f>
        <v>0</v>
      </c>
      <c r="BJ124" s="17" t="s">
        <v>84</v>
      </c>
      <c r="BK124" s="249">
        <f>ROUND(I124*H124,2)</f>
        <v>0</v>
      </c>
      <c r="BL124" s="17" t="s">
        <v>142</v>
      </c>
      <c r="BM124" s="248" t="s">
        <v>276</v>
      </c>
    </row>
    <row r="125" s="13" customFormat="1">
      <c r="A125" s="13"/>
      <c r="B125" s="258"/>
      <c r="C125" s="259"/>
      <c r="D125" s="250" t="s">
        <v>244</v>
      </c>
      <c r="E125" s="260" t="s">
        <v>1</v>
      </c>
      <c r="F125" s="261" t="s">
        <v>277</v>
      </c>
      <c r="G125" s="259"/>
      <c r="H125" s="262">
        <v>1376.694</v>
      </c>
      <c r="I125" s="263"/>
      <c r="J125" s="259"/>
      <c r="K125" s="259"/>
      <c r="L125" s="264"/>
      <c r="M125" s="265"/>
      <c r="N125" s="266"/>
      <c r="O125" s="266"/>
      <c r="P125" s="266"/>
      <c r="Q125" s="266"/>
      <c r="R125" s="266"/>
      <c r="S125" s="266"/>
      <c r="T125" s="26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68" t="s">
        <v>244</v>
      </c>
      <c r="AU125" s="268" t="s">
        <v>86</v>
      </c>
      <c r="AV125" s="13" t="s">
        <v>86</v>
      </c>
      <c r="AW125" s="13" t="s">
        <v>32</v>
      </c>
      <c r="AX125" s="13" t="s">
        <v>84</v>
      </c>
      <c r="AY125" s="268" t="s">
        <v>135</v>
      </c>
    </row>
    <row r="126" s="2" customFormat="1" ht="33" customHeight="1">
      <c r="A126" s="38"/>
      <c r="B126" s="39"/>
      <c r="C126" s="236" t="s">
        <v>86</v>
      </c>
      <c r="D126" s="236" t="s">
        <v>138</v>
      </c>
      <c r="E126" s="237" t="s">
        <v>278</v>
      </c>
      <c r="F126" s="238" t="s">
        <v>279</v>
      </c>
      <c r="G126" s="239" t="s">
        <v>280</v>
      </c>
      <c r="H126" s="240">
        <v>50</v>
      </c>
      <c r="I126" s="241"/>
      <c r="J126" s="242">
        <f>ROUND(I126*H126,2)</f>
        <v>0</v>
      </c>
      <c r="K126" s="243"/>
      <c r="L126" s="44"/>
      <c r="M126" s="244" t="s">
        <v>1</v>
      </c>
      <c r="N126" s="245" t="s">
        <v>42</v>
      </c>
      <c r="O126" s="91"/>
      <c r="P126" s="246">
        <f>O126*H126</f>
        <v>0</v>
      </c>
      <c r="Q126" s="246">
        <v>0</v>
      </c>
      <c r="R126" s="246">
        <f>Q126*H126</f>
        <v>0</v>
      </c>
      <c r="S126" s="246">
        <v>0</v>
      </c>
      <c r="T126" s="247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48" t="s">
        <v>142</v>
      </c>
      <c r="AT126" s="248" t="s">
        <v>138</v>
      </c>
      <c r="AU126" s="248" t="s">
        <v>86</v>
      </c>
      <c r="AY126" s="17" t="s">
        <v>135</v>
      </c>
      <c r="BE126" s="249">
        <f>IF(N126="základní",J126,0)</f>
        <v>0</v>
      </c>
      <c r="BF126" s="249">
        <f>IF(N126="snížená",J126,0)</f>
        <v>0</v>
      </c>
      <c r="BG126" s="249">
        <f>IF(N126="zákl. přenesená",J126,0)</f>
        <v>0</v>
      </c>
      <c r="BH126" s="249">
        <f>IF(N126="sníž. přenesená",J126,0)</f>
        <v>0</v>
      </c>
      <c r="BI126" s="249">
        <f>IF(N126="nulová",J126,0)</f>
        <v>0</v>
      </c>
      <c r="BJ126" s="17" t="s">
        <v>84</v>
      </c>
      <c r="BK126" s="249">
        <f>ROUND(I126*H126,2)</f>
        <v>0</v>
      </c>
      <c r="BL126" s="17" t="s">
        <v>142</v>
      </c>
      <c r="BM126" s="248" t="s">
        <v>281</v>
      </c>
    </row>
    <row r="127" s="2" customFormat="1" ht="44.25" customHeight="1">
      <c r="A127" s="38"/>
      <c r="B127" s="39"/>
      <c r="C127" s="236" t="s">
        <v>155</v>
      </c>
      <c r="D127" s="236" t="s">
        <v>138</v>
      </c>
      <c r="E127" s="237" t="s">
        <v>282</v>
      </c>
      <c r="F127" s="238" t="s">
        <v>283</v>
      </c>
      <c r="G127" s="239" t="s">
        <v>280</v>
      </c>
      <c r="H127" s="240">
        <v>206.50399999999999</v>
      </c>
      <c r="I127" s="241"/>
      <c r="J127" s="242">
        <f>ROUND(I127*H127,2)</f>
        <v>0</v>
      </c>
      <c r="K127" s="243"/>
      <c r="L127" s="44"/>
      <c r="M127" s="244" t="s">
        <v>1</v>
      </c>
      <c r="N127" s="245" t="s">
        <v>42</v>
      </c>
      <c r="O127" s="91"/>
      <c r="P127" s="246">
        <f>O127*H127</f>
        <v>0</v>
      </c>
      <c r="Q127" s="246">
        <v>0</v>
      </c>
      <c r="R127" s="246">
        <f>Q127*H127</f>
        <v>0</v>
      </c>
      <c r="S127" s="246">
        <v>0</v>
      </c>
      <c r="T127" s="247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8" t="s">
        <v>142</v>
      </c>
      <c r="AT127" s="248" t="s">
        <v>138</v>
      </c>
      <c r="AU127" s="248" t="s">
        <v>86</v>
      </c>
      <c r="AY127" s="17" t="s">
        <v>135</v>
      </c>
      <c r="BE127" s="249">
        <f>IF(N127="základní",J127,0)</f>
        <v>0</v>
      </c>
      <c r="BF127" s="249">
        <f>IF(N127="snížená",J127,0)</f>
        <v>0</v>
      </c>
      <c r="BG127" s="249">
        <f>IF(N127="zákl. přenesená",J127,0)</f>
        <v>0</v>
      </c>
      <c r="BH127" s="249">
        <f>IF(N127="sníž. přenesená",J127,0)</f>
        <v>0</v>
      </c>
      <c r="BI127" s="249">
        <f>IF(N127="nulová",J127,0)</f>
        <v>0</v>
      </c>
      <c r="BJ127" s="17" t="s">
        <v>84</v>
      </c>
      <c r="BK127" s="249">
        <f>ROUND(I127*H127,2)</f>
        <v>0</v>
      </c>
      <c r="BL127" s="17" t="s">
        <v>142</v>
      </c>
      <c r="BM127" s="248" t="s">
        <v>284</v>
      </c>
    </row>
    <row r="128" s="2" customFormat="1">
      <c r="A128" s="38"/>
      <c r="B128" s="39"/>
      <c r="C128" s="40"/>
      <c r="D128" s="250" t="s">
        <v>144</v>
      </c>
      <c r="E128" s="40"/>
      <c r="F128" s="251" t="s">
        <v>285</v>
      </c>
      <c r="G128" s="40"/>
      <c r="H128" s="40"/>
      <c r="I128" s="144"/>
      <c r="J128" s="40"/>
      <c r="K128" s="40"/>
      <c r="L128" s="44"/>
      <c r="M128" s="252"/>
      <c r="N128" s="253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144</v>
      </c>
      <c r="AU128" s="17" t="s">
        <v>86</v>
      </c>
    </row>
    <row r="129" s="13" customFormat="1">
      <c r="A129" s="13"/>
      <c r="B129" s="258"/>
      <c r="C129" s="259"/>
      <c r="D129" s="250" t="s">
        <v>244</v>
      </c>
      <c r="E129" s="260" t="s">
        <v>1</v>
      </c>
      <c r="F129" s="261" t="s">
        <v>286</v>
      </c>
      <c r="G129" s="259"/>
      <c r="H129" s="262">
        <v>206.50399999999999</v>
      </c>
      <c r="I129" s="263"/>
      <c r="J129" s="259"/>
      <c r="K129" s="259"/>
      <c r="L129" s="264"/>
      <c r="M129" s="265"/>
      <c r="N129" s="266"/>
      <c r="O129" s="266"/>
      <c r="P129" s="266"/>
      <c r="Q129" s="266"/>
      <c r="R129" s="266"/>
      <c r="S129" s="266"/>
      <c r="T129" s="26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8" t="s">
        <v>244</v>
      </c>
      <c r="AU129" s="268" t="s">
        <v>86</v>
      </c>
      <c r="AV129" s="13" t="s">
        <v>86</v>
      </c>
      <c r="AW129" s="13" t="s">
        <v>32</v>
      </c>
      <c r="AX129" s="13" t="s">
        <v>84</v>
      </c>
      <c r="AY129" s="268" t="s">
        <v>135</v>
      </c>
    </row>
    <row r="130" s="2" customFormat="1" ht="44.25" customHeight="1">
      <c r="A130" s="38"/>
      <c r="B130" s="39"/>
      <c r="C130" s="236" t="s">
        <v>142</v>
      </c>
      <c r="D130" s="236" t="s">
        <v>138</v>
      </c>
      <c r="E130" s="237" t="s">
        <v>287</v>
      </c>
      <c r="F130" s="238" t="s">
        <v>288</v>
      </c>
      <c r="G130" s="239" t="s">
        <v>280</v>
      </c>
      <c r="H130" s="240">
        <v>614.55999999999995</v>
      </c>
      <c r="I130" s="241"/>
      <c r="J130" s="242">
        <f>ROUND(I130*H130,2)</f>
        <v>0</v>
      </c>
      <c r="K130" s="243"/>
      <c r="L130" s="44"/>
      <c r="M130" s="244" t="s">
        <v>1</v>
      </c>
      <c r="N130" s="245" t="s">
        <v>42</v>
      </c>
      <c r="O130" s="91"/>
      <c r="P130" s="246">
        <f>O130*H130</f>
        <v>0</v>
      </c>
      <c r="Q130" s="246">
        <v>0</v>
      </c>
      <c r="R130" s="246">
        <f>Q130*H130</f>
        <v>0</v>
      </c>
      <c r="S130" s="246">
        <v>0</v>
      </c>
      <c r="T130" s="247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8" t="s">
        <v>142</v>
      </c>
      <c r="AT130" s="248" t="s">
        <v>138</v>
      </c>
      <c r="AU130" s="248" t="s">
        <v>86</v>
      </c>
      <c r="AY130" s="17" t="s">
        <v>135</v>
      </c>
      <c r="BE130" s="249">
        <f>IF(N130="základní",J130,0)</f>
        <v>0</v>
      </c>
      <c r="BF130" s="249">
        <f>IF(N130="snížená",J130,0)</f>
        <v>0</v>
      </c>
      <c r="BG130" s="249">
        <f>IF(N130="zákl. přenesená",J130,0)</f>
        <v>0</v>
      </c>
      <c r="BH130" s="249">
        <f>IF(N130="sníž. přenesená",J130,0)</f>
        <v>0</v>
      </c>
      <c r="BI130" s="249">
        <f>IF(N130="nulová",J130,0)</f>
        <v>0</v>
      </c>
      <c r="BJ130" s="17" t="s">
        <v>84</v>
      </c>
      <c r="BK130" s="249">
        <f>ROUND(I130*H130,2)</f>
        <v>0</v>
      </c>
      <c r="BL130" s="17" t="s">
        <v>142</v>
      </c>
      <c r="BM130" s="248" t="s">
        <v>289</v>
      </c>
    </row>
    <row r="131" s="2" customFormat="1">
      <c r="A131" s="38"/>
      <c r="B131" s="39"/>
      <c r="C131" s="40"/>
      <c r="D131" s="250" t="s">
        <v>144</v>
      </c>
      <c r="E131" s="40"/>
      <c r="F131" s="251" t="s">
        <v>285</v>
      </c>
      <c r="G131" s="40"/>
      <c r="H131" s="40"/>
      <c r="I131" s="144"/>
      <c r="J131" s="40"/>
      <c r="K131" s="40"/>
      <c r="L131" s="44"/>
      <c r="M131" s="252"/>
      <c r="N131" s="253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144</v>
      </c>
      <c r="AU131" s="17" t="s">
        <v>86</v>
      </c>
    </row>
    <row r="132" s="13" customFormat="1">
      <c r="A132" s="13"/>
      <c r="B132" s="258"/>
      <c r="C132" s="259"/>
      <c r="D132" s="250" t="s">
        <v>244</v>
      </c>
      <c r="E132" s="260" t="s">
        <v>1</v>
      </c>
      <c r="F132" s="261" t="s">
        <v>290</v>
      </c>
      <c r="G132" s="259"/>
      <c r="H132" s="262">
        <v>614.55999999999995</v>
      </c>
      <c r="I132" s="263"/>
      <c r="J132" s="259"/>
      <c r="K132" s="259"/>
      <c r="L132" s="264"/>
      <c r="M132" s="265"/>
      <c r="N132" s="266"/>
      <c r="O132" s="266"/>
      <c r="P132" s="266"/>
      <c r="Q132" s="266"/>
      <c r="R132" s="266"/>
      <c r="S132" s="266"/>
      <c r="T132" s="26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8" t="s">
        <v>244</v>
      </c>
      <c r="AU132" s="268" t="s">
        <v>86</v>
      </c>
      <c r="AV132" s="13" t="s">
        <v>86</v>
      </c>
      <c r="AW132" s="13" t="s">
        <v>32</v>
      </c>
      <c r="AX132" s="13" t="s">
        <v>84</v>
      </c>
      <c r="AY132" s="268" t="s">
        <v>135</v>
      </c>
    </row>
    <row r="133" s="2" customFormat="1" ht="44.25" customHeight="1">
      <c r="A133" s="38"/>
      <c r="B133" s="39"/>
      <c r="C133" s="236" t="s">
        <v>148</v>
      </c>
      <c r="D133" s="236" t="s">
        <v>138</v>
      </c>
      <c r="E133" s="237" t="s">
        <v>291</v>
      </c>
      <c r="F133" s="238" t="s">
        <v>292</v>
      </c>
      <c r="G133" s="239" t="s">
        <v>280</v>
      </c>
      <c r="H133" s="240">
        <v>614.55999999999995</v>
      </c>
      <c r="I133" s="241"/>
      <c r="J133" s="242">
        <f>ROUND(I133*H133,2)</f>
        <v>0</v>
      </c>
      <c r="K133" s="243"/>
      <c r="L133" s="44"/>
      <c r="M133" s="244" t="s">
        <v>1</v>
      </c>
      <c r="N133" s="245" t="s">
        <v>42</v>
      </c>
      <c r="O133" s="91"/>
      <c r="P133" s="246">
        <f>O133*H133</f>
        <v>0</v>
      </c>
      <c r="Q133" s="246">
        <v>0</v>
      </c>
      <c r="R133" s="246">
        <f>Q133*H133</f>
        <v>0</v>
      </c>
      <c r="S133" s="246">
        <v>0</v>
      </c>
      <c r="T133" s="24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8" t="s">
        <v>142</v>
      </c>
      <c r="AT133" s="248" t="s">
        <v>138</v>
      </c>
      <c r="AU133" s="248" t="s">
        <v>86</v>
      </c>
      <c r="AY133" s="17" t="s">
        <v>135</v>
      </c>
      <c r="BE133" s="249">
        <f>IF(N133="základní",J133,0)</f>
        <v>0</v>
      </c>
      <c r="BF133" s="249">
        <f>IF(N133="snížená",J133,0)</f>
        <v>0</v>
      </c>
      <c r="BG133" s="249">
        <f>IF(N133="zákl. přenesená",J133,0)</f>
        <v>0</v>
      </c>
      <c r="BH133" s="249">
        <f>IF(N133="sníž. přenesená",J133,0)</f>
        <v>0</v>
      </c>
      <c r="BI133" s="249">
        <f>IF(N133="nulová",J133,0)</f>
        <v>0</v>
      </c>
      <c r="BJ133" s="17" t="s">
        <v>84</v>
      </c>
      <c r="BK133" s="249">
        <f>ROUND(I133*H133,2)</f>
        <v>0</v>
      </c>
      <c r="BL133" s="17" t="s">
        <v>142</v>
      </c>
      <c r="BM133" s="248" t="s">
        <v>293</v>
      </c>
    </row>
    <row r="134" s="2" customFormat="1" ht="44.25" customHeight="1">
      <c r="A134" s="38"/>
      <c r="B134" s="39"/>
      <c r="C134" s="236" t="s">
        <v>168</v>
      </c>
      <c r="D134" s="236" t="s">
        <v>138</v>
      </c>
      <c r="E134" s="237" t="s">
        <v>294</v>
      </c>
      <c r="F134" s="238" t="s">
        <v>295</v>
      </c>
      <c r="G134" s="239" t="s">
        <v>280</v>
      </c>
      <c r="H134" s="240">
        <v>140.40000000000001</v>
      </c>
      <c r="I134" s="241"/>
      <c r="J134" s="242">
        <f>ROUND(I134*H134,2)</f>
        <v>0</v>
      </c>
      <c r="K134" s="243"/>
      <c r="L134" s="44"/>
      <c r="M134" s="244" t="s">
        <v>1</v>
      </c>
      <c r="N134" s="245" t="s">
        <v>42</v>
      </c>
      <c r="O134" s="91"/>
      <c r="P134" s="246">
        <f>O134*H134</f>
        <v>0</v>
      </c>
      <c r="Q134" s="246">
        <v>0</v>
      </c>
      <c r="R134" s="246">
        <f>Q134*H134</f>
        <v>0</v>
      </c>
      <c r="S134" s="246">
        <v>0</v>
      </c>
      <c r="T134" s="247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8" t="s">
        <v>142</v>
      </c>
      <c r="AT134" s="248" t="s">
        <v>138</v>
      </c>
      <c r="AU134" s="248" t="s">
        <v>86</v>
      </c>
      <c r="AY134" s="17" t="s">
        <v>135</v>
      </c>
      <c r="BE134" s="249">
        <f>IF(N134="základní",J134,0)</f>
        <v>0</v>
      </c>
      <c r="BF134" s="249">
        <f>IF(N134="snížená",J134,0)</f>
        <v>0</v>
      </c>
      <c r="BG134" s="249">
        <f>IF(N134="zákl. přenesená",J134,0)</f>
        <v>0</v>
      </c>
      <c r="BH134" s="249">
        <f>IF(N134="sníž. přenesená",J134,0)</f>
        <v>0</v>
      </c>
      <c r="BI134" s="249">
        <f>IF(N134="nulová",J134,0)</f>
        <v>0</v>
      </c>
      <c r="BJ134" s="17" t="s">
        <v>84</v>
      </c>
      <c r="BK134" s="249">
        <f>ROUND(I134*H134,2)</f>
        <v>0</v>
      </c>
      <c r="BL134" s="17" t="s">
        <v>142</v>
      </c>
      <c r="BM134" s="248" t="s">
        <v>296</v>
      </c>
    </row>
    <row r="135" s="13" customFormat="1">
      <c r="A135" s="13"/>
      <c r="B135" s="258"/>
      <c r="C135" s="259"/>
      <c r="D135" s="250" t="s">
        <v>244</v>
      </c>
      <c r="E135" s="260" t="s">
        <v>1</v>
      </c>
      <c r="F135" s="261" t="s">
        <v>297</v>
      </c>
      <c r="G135" s="259"/>
      <c r="H135" s="262">
        <v>140.40000000000001</v>
      </c>
      <c r="I135" s="263"/>
      <c r="J135" s="259"/>
      <c r="K135" s="259"/>
      <c r="L135" s="264"/>
      <c r="M135" s="265"/>
      <c r="N135" s="266"/>
      <c r="O135" s="266"/>
      <c r="P135" s="266"/>
      <c r="Q135" s="266"/>
      <c r="R135" s="266"/>
      <c r="S135" s="266"/>
      <c r="T135" s="26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8" t="s">
        <v>244</v>
      </c>
      <c r="AU135" s="268" t="s">
        <v>86</v>
      </c>
      <c r="AV135" s="13" t="s">
        <v>86</v>
      </c>
      <c r="AW135" s="13" t="s">
        <v>32</v>
      </c>
      <c r="AX135" s="13" t="s">
        <v>84</v>
      </c>
      <c r="AY135" s="268" t="s">
        <v>135</v>
      </c>
    </row>
    <row r="136" s="2" customFormat="1" ht="21.75" customHeight="1">
      <c r="A136" s="38"/>
      <c r="B136" s="39"/>
      <c r="C136" s="236" t="s">
        <v>172</v>
      </c>
      <c r="D136" s="236" t="s">
        <v>138</v>
      </c>
      <c r="E136" s="237" t="s">
        <v>298</v>
      </c>
      <c r="F136" s="238" t="s">
        <v>299</v>
      </c>
      <c r="G136" s="239" t="s">
        <v>280</v>
      </c>
      <c r="H136" s="240">
        <v>598.22400000000005</v>
      </c>
      <c r="I136" s="241"/>
      <c r="J136" s="242">
        <f>ROUND(I136*H136,2)</f>
        <v>0</v>
      </c>
      <c r="K136" s="243"/>
      <c r="L136" s="44"/>
      <c r="M136" s="244" t="s">
        <v>1</v>
      </c>
      <c r="N136" s="245" t="s">
        <v>42</v>
      </c>
      <c r="O136" s="91"/>
      <c r="P136" s="246">
        <f>O136*H136</f>
        <v>0</v>
      </c>
      <c r="Q136" s="246">
        <v>0</v>
      </c>
      <c r="R136" s="246">
        <f>Q136*H136</f>
        <v>0</v>
      </c>
      <c r="S136" s="246">
        <v>0</v>
      </c>
      <c r="T136" s="247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8" t="s">
        <v>142</v>
      </c>
      <c r="AT136" s="248" t="s">
        <v>138</v>
      </c>
      <c r="AU136" s="248" t="s">
        <v>86</v>
      </c>
      <c r="AY136" s="17" t="s">
        <v>135</v>
      </c>
      <c r="BE136" s="249">
        <f>IF(N136="základní",J136,0)</f>
        <v>0</v>
      </c>
      <c r="BF136" s="249">
        <f>IF(N136="snížená",J136,0)</f>
        <v>0</v>
      </c>
      <c r="BG136" s="249">
        <f>IF(N136="zákl. přenesená",J136,0)</f>
        <v>0</v>
      </c>
      <c r="BH136" s="249">
        <f>IF(N136="sníž. přenesená",J136,0)</f>
        <v>0</v>
      </c>
      <c r="BI136" s="249">
        <f>IF(N136="nulová",J136,0)</f>
        <v>0</v>
      </c>
      <c r="BJ136" s="17" t="s">
        <v>84</v>
      </c>
      <c r="BK136" s="249">
        <f>ROUND(I136*H136,2)</f>
        <v>0</v>
      </c>
      <c r="BL136" s="17" t="s">
        <v>142</v>
      </c>
      <c r="BM136" s="248" t="s">
        <v>300</v>
      </c>
    </row>
    <row r="137" s="2" customFormat="1">
      <c r="A137" s="38"/>
      <c r="B137" s="39"/>
      <c r="C137" s="40"/>
      <c r="D137" s="250" t="s">
        <v>144</v>
      </c>
      <c r="E137" s="40"/>
      <c r="F137" s="251" t="s">
        <v>301</v>
      </c>
      <c r="G137" s="40"/>
      <c r="H137" s="40"/>
      <c r="I137" s="144"/>
      <c r="J137" s="40"/>
      <c r="K137" s="40"/>
      <c r="L137" s="44"/>
      <c r="M137" s="252"/>
      <c r="N137" s="253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144</v>
      </c>
      <c r="AU137" s="17" t="s">
        <v>86</v>
      </c>
    </row>
    <row r="138" s="13" customFormat="1">
      <c r="A138" s="13"/>
      <c r="B138" s="258"/>
      <c r="C138" s="259"/>
      <c r="D138" s="250" t="s">
        <v>244</v>
      </c>
      <c r="E138" s="260" t="s">
        <v>1</v>
      </c>
      <c r="F138" s="261" t="s">
        <v>302</v>
      </c>
      <c r="G138" s="259"/>
      <c r="H138" s="262">
        <v>598.22400000000005</v>
      </c>
      <c r="I138" s="263"/>
      <c r="J138" s="259"/>
      <c r="K138" s="259"/>
      <c r="L138" s="264"/>
      <c r="M138" s="265"/>
      <c r="N138" s="266"/>
      <c r="O138" s="266"/>
      <c r="P138" s="266"/>
      <c r="Q138" s="266"/>
      <c r="R138" s="266"/>
      <c r="S138" s="266"/>
      <c r="T138" s="26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8" t="s">
        <v>244</v>
      </c>
      <c r="AU138" s="268" t="s">
        <v>86</v>
      </c>
      <c r="AV138" s="13" t="s">
        <v>86</v>
      </c>
      <c r="AW138" s="13" t="s">
        <v>32</v>
      </c>
      <c r="AX138" s="13" t="s">
        <v>84</v>
      </c>
      <c r="AY138" s="268" t="s">
        <v>135</v>
      </c>
    </row>
    <row r="139" s="2" customFormat="1" ht="21.75" customHeight="1">
      <c r="A139" s="38"/>
      <c r="B139" s="39"/>
      <c r="C139" s="236" t="s">
        <v>177</v>
      </c>
      <c r="D139" s="236" t="s">
        <v>138</v>
      </c>
      <c r="E139" s="237" t="s">
        <v>303</v>
      </c>
      <c r="F139" s="238" t="s">
        <v>304</v>
      </c>
      <c r="G139" s="239" t="s">
        <v>280</v>
      </c>
      <c r="H139" s="240">
        <v>4187.5680000000002</v>
      </c>
      <c r="I139" s="241"/>
      <c r="J139" s="242">
        <f>ROUND(I139*H139,2)</f>
        <v>0</v>
      </c>
      <c r="K139" s="243"/>
      <c r="L139" s="44"/>
      <c r="M139" s="244" t="s">
        <v>1</v>
      </c>
      <c r="N139" s="245" t="s">
        <v>42</v>
      </c>
      <c r="O139" s="91"/>
      <c r="P139" s="246">
        <f>O139*H139</f>
        <v>0</v>
      </c>
      <c r="Q139" s="246">
        <v>0</v>
      </c>
      <c r="R139" s="246">
        <f>Q139*H139</f>
        <v>0</v>
      </c>
      <c r="S139" s="246">
        <v>0</v>
      </c>
      <c r="T139" s="247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8" t="s">
        <v>142</v>
      </c>
      <c r="AT139" s="248" t="s">
        <v>138</v>
      </c>
      <c r="AU139" s="248" t="s">
        <v>86</v>
      </c>
      <c r="AY139" s="17" t="s">
        <v>135</v>
      </c>
      <c r="BE139" s="249">
        <f>IF(N139="základní",J139,0)</f>
        <v>0</v>
      </c>
      <c r="BF139" s="249">
        <f>IF(N139="snížená",J139,0)</f>
        <v>0</v>
      </c>
      <c r="BG139" s="249">
        <f>IF(N139="zákl. přenesená",J139,0)</f>
        <v>0</v>
      </c>
      <c r="BH139" s="249">
        <f>IF(N139="sníž. přenesená",J139,0)</f>
        <v>0</v>
      </c>
      <c r="BI139" s="249">
        <f>IF(N139="nulová",J139,0)</f>
        <v>0</v>
      </c>
      <c r="BJ139" s="17" t="s">
        <v>84</v>
      </c>
      <c r="BK139" s="249">
        <f>ROUND(I139*H139,2)</f>
        <v>0</v>
      </c>
      <c r="BL139" s="17" t="s">
        <v>142</v>
      </c>
      <c r="BM139" s="248" t="s">
        <v>305</v>
      </c>
    </row>
    <row r="140" s="2" customFormat="1">
      <c r="A140" s="38"/>
      <c r="B140" s="39"/>
      <c r="C140" s="40"/>
      <c r="D140" s="250" t="s">
        <v>144</v>
      </c>
      <c r="E140" s="40"/>
      <c r="F140" s="251" t="s">
        <v>306</v>
      </c>
      <c r="G140" s="40"/>
      <c r="H140" s="40"/>
      <c r="I140" s="144"/>
      <c r="J140" s="40"/>
      <c r="K140" s="40"/>
      <c r="L140" s="44"/>
      <c r="M140" s="252"/>
      <c r="N140" s="253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144</v>
      </c>
      <c r="AU140" s="17" t="s">
        <v>86</v>
      </c>
    </row>
    <row r="141" s="13" customFormat="1">
      <c r="A141" s="13"/>
      <c r="B141" s="258"/>
      <c r="C141" s="259"/>
      <c r="D141" s="250" t="s">
        <v>244</v>
      </c>
      <c r="E141" s="259"/>
      <c r="F141" s="261" t="s">
        <v>307</v>
      </c>
      <c r="G141" s="259"/>
      <c r="H141" s="262">
        <v>4187.5680000000002</v>
      </c>
      <c r="I141" s="263"/>
      <c r="J141" s="259"/>
      <c r="K141" s="259"/>
      <c r="L141" s="264"/>
      <c r="M141" s="265"/>
      <c r="N141" s="266"/>
      <c r="O141" s="266"/>
      <c r="P141" s="266"/>
      <c r="Q141" s="266"/>
      <c r="R141" s="266"/>
      <c r="S141" s="266"/>
      <c r="T141" s="26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8" t="s">
        <v>244</v>
      </c>
      <c r="AU141" s="268" t="s">
        <v>86</v>
      </c>
      <c r="AV141" s="13" t="s">
        <v>86</v>
      </c>
      <c r="AW141" s="13" t="s">
        <v>4</v>
      </c>
      <c r="AX141" s="13" t="s">
        <v>84</v>
      </c>
      <c r="AY141" s="268" t="s">
        <v>135</v>
      </c>
    </row>
    <row r="142" s="2" customFormat="1" ht="33" customHeight="1">
      <c r="A142" s="38"/>
      <c r="B142" s="39"/>
      <c r="C142" s="236" t="s">
        <v>136</v>
      </c>
      <c r="D142" s="236" t="s">
        <v>138</v>
      </c>
      <c r="E142" s="237" t="s">
        <v>308</v>
      </c>
      <c r="F142" s="238" t="s">
        <v>309</v>
      </c>
      <c r="G142" s="239" t="s">
        <v>280</v>
      </c>
      <c r="H142" s="240">
        <v>50</v>
      </c>
      <c r="I142" s="241"/>
      <c r="J142" s="242">
        <f>ROUND(I142*H142,2)</f>
        <v>0</v>
      </c>
      <c r="K142" s="243"/>
      <c r="L142" s="44"/>
      <c r="M142" s="244" t="s">
        <v>1</v>
      </c>
      <c r="N142" s="245" t="s">
        <v>42</v>
      </c>
      <c r="O142" s="91"/>
      <c r="P142" s="246">
        <f>O142*H142</f>
        <v>0</v>
      </c>
      <c r="Q142" s="246">
        <v>0</v>
      </c>
      <c r="R142" s="246">
        <f>Q142*H142</f>
        <v>0</v>
      </c>
      <c r="S142" s="246">
        <v>0</v>
      </c>
      <c r="T142" s="24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8" t="s">
        <v>142</v>
      </c>
      <c r="AT142" s="248" t="s">
        <v>138</v>
      </c>
      <c r="AU142" s="248" t="s">
        <v>86</v>
      </c>
      <c r="AY142" s="17" t="s">
        <v>135</v>
      </c>
      <c r="BE142" s="249">
        <f>IF(N142="základní",J142,0)</f>
        <v>0</v>
      </c>
      <c r="BF142" s="249">
        <f>IF(N142="snížená",J142,0)</f>
        <v>0</v>
      </c>
      <c r="BG142" s="249">
        <f>IF(N142="zákl. přenesená",J142,0)</f>
        <v>0</v>
      </c>
      <c r="BH142" s="249">
        <f>IF(N142="sníž. přenesená",J142,0)</f>
        <v>0</v>
      </c>
      <c r="BI142" s="249">
        <f>IF(N142="nulová",J142,0)</f>
        <v>0</v>
      </c>
      <c r="BJ142" s="17" t="s">
        <v>84</v>
      </c>
      <c r="BK142" s="249">
        <f>ROUND(I142*H142,2)</f>
        <v>0</v>
      </c>
      <c r="BL142" s="17" t="s">
        <v>142</v>
      </c>
      <c r="BM142" s="248" t="s">
        <v>310</v>
      </c>
    </row>
    <row r="143" s="2" customFormat="1" ht="66.75" customHeight="1">
      <c r="A143" s="38"/>
      <c r="B143" s="39"/>
      <c r="C143" s="236" t="s">
        <v>184</v>
      </c>
      <c r="D143" s="236" t="s">
        <v>138</v>
      </c>
      <c r="E143" s="237" t="s">
        <v>311</v>
      </c>
      <c r="F143" s="238" t="s">
        <v>312</v>
      </c>
      <c r="G143" s="239" t="s">
        <v>280</v>
      </c>
      <c r="H143" s="240">
        <v>82.439999999999998</v>
      </c>
      <c r="I143" s="241"/>
      <c r="J143" s="242">
        <f>ROUND(I143*H143,2)</f>
        <v>0</v>
      </c>
      <c r="K143" s="243"/>
      <c r="L143" s="44"/>
      <c r="M143" s="244" t="s">
        <v>1</v>
      </c>
      <c r="N143" s="245" t="s">
        <v>42</v>
      </c>
      <c r="O143" s="91"/>
      <c r="P143" s="246">
        <f>O143*H143</f>
        <v>0</v>
      </c>
      <c r="Q143" s="246">
        <v>0</v>
      </c>
      <c r="R143" s="246">
        <f>Q143*H143</f>
        <v>0</v>
      </c>
      <c r="S143" s="246">
        <v>0</v>
      </c>
      <c r="T143" s="247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8" t="s">
        <v>142</v>
      </c>
      <c r="AT143" s="248" t="s">
        <v>138</v>
      </c>
      <c r="AU143" s="248" t="s">
        <v>86</v>
      </c>
      <c r="AY143" s="17" t="s">
        <v>135</v>
      </c>
      <c r="BE143" s="249">
        <f>IF(N143="základní",J143,0)</f>
        <v>0</v>
      </c>
      <c r="BF143" s="249">
        <f>IF(N143="snížená",J143,0)</f>
        <v>0</v>
      </c>
      <c r="BG143" s="249">
        <f>IF(N143="zákl. přenesená",J143,0)</f>
        <v>0</v>
      </c>
      <c r="BH143" s="249">
        <f>IF(N143="sníž. přenesená",J143,0)</f>
        <v>0</v>
      </c>
      <c r="BI143" s="249">
        <f>IF(N143="nulová",J143,0)</f>
        <v>0</v>
      </c>
      <c r="BJ143" s="17" t="s">
        <v>84</v>
      </c>
      <c r="BK143" s="249">
        <f>ROUND(I143*H143,2)</f>
        <v>0</v>
      </c>
      <c r="BL143" s="17" t="s">
        <v>142</v>
      </c>
      <c r="BM143" s="248" t="s">
        <v>313</v>
      </c>
    </row>
    <row r="144" s="13" customFormat="1">
      <c r="A144" s="13"/>
      <c r="B144" s="258"/>
      <c r="C144" s="259"/>
      <c r="D144" s="250" t="s">
        <v>244</v>
      </c>
      <c r="E144" s="260" t="s">
        <v>1</v>
      </c>
      <c r="F144" s="261" t="s">
        <v>314</v>
      </c>
      <c r="G144" s="259"/>
      <c r="H144" s="262">
        <v>82.439999999999998</v>
      </c>
      <c r="I144" s="263"/>
      <c r="J144" s="259"/>
      <c r="K144" s="259"/>
      <c r="L144" s="264"/>
      <c r="M144" s="265"/>
      <c r="N144" s="266"/>
      <c r="O144" s="266"/>
      <c r="P144" s="266"/>
      <c r="Q144" s="266"/>
      <c r="R144" s="266"/>
      <c r="S144" s="266"/>
      <c r="T144" s="26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8" t="s">
        <v>244</v>
      </c>
      <c r="AU144" s="268" t="s">
        <v>86</v>
      </c>
      <c r="AV144" s="13" t="s">
        <v>86</v>
      </c>
      <c r="AW144" s="13" t="s">
        <v>32</v>
      </c>
      <c r="AX144" s="13" t="s">
        <v>84</v>
      </c>
      <c r="AY144" s="268" t="s">
        <v>135</v>
      </c>
    </row>
    <row r="145" s="2" customFormat="1" ht="16.5" customHeight="1">
      <c r="A145" s="38"/>
      <c r="B145" s="39"/>
      <c r="C145" s="236" t="s">
        <v>188</v>
      </c>
      <c r="D145" s="236" t="s">
        <v>138</v>
      </c>
      <c r="E145" s="237" t="s">
        <v>315</v>
      </c>
      <c r="F145" s="238" t="s">
        <v>316</v>
      </c>
      <c r="G145" s="239" t="s">
        <v>280</v>
      </c>
      <c r="H145" s="240">
        <v>598.22400000000005</v>
      </c>
      <c r="I145" s="241"/>
      <c r="J145" s="242">
        <f>ROUND(I145*H145,2)</f>
        <v>0</v>
      </c>
      <c r="K145" s="243"/>
      <c r="L145" s="44"/>
      <c r="M145" s="244" t="s">
        <v>1</v>
      </c>
      <c r="N145" s="245" t="s">
        <v>42</v>
      </c>
      <c r="O145" s="91"/>
      <c r="P145" s="246">
        <f>O145*H145</f>
        <v>0</v>
      </c>
      <c r="Q145" s="246">
        <v>0</v>
      </c>
      <c r="R145" s="246">
        <f>Q145*H145</f>
        <v>0</v>
      </c>
      <c r="S145" s="246">
        <v>0</v>
      </c>
      <c r="T145" s="24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8" t="s">
        <v>142</v>
      </c>
      <c r="AT145" s="248" t="s">
        <v>138</v>
      </c>
      <c r="AU145" s="248" t="s">
        <v>86</v>
      </c>
      <c r="AY145" s="17" t="s">
        <v>135</v>
      </c>
      <c r="BE145" s="249">
        <f>IF(N145="základní",J145,0)</f>
        <v>0</v>
      </c>
      <c r="BF145" s="249">
        <f>IF(N145="snížená",J145,0)</f>
        <v>0</v>
      </c>
      <c r="BG145" s="249">
        <f>IF(N145="zákl. přenesená",J145,0)</f>
        <v>0</v>
      </c>
      <c r="BH145" s="249">
        <f>IF(N145="sníž. přenesená",J145,0)</f>
        <v>0</v>
      </c>
      <c r="BI145" s="249">
        <f>IF(N145="nulová",J145,0)</f>
        <v>0</v>
      </c>
      <c r="BJ145" s="17" t="s">
        <v>84</v>
      </c>
      <c r="BK145" s="249">
        <f>ROUND(I145*H145,2)</f>
        <v>0</v>
      </c>
      <c r="BL145" s="17" t="s">
        <v>142</v>
      </c>
      <c r="BM145" s="248" t="s">
        <v>317</v>
      </c>
    </row>
    <row r="146" s="2" customFormat="1" ht="21.75" customHeight="1">
      <c r="A146" s="38"/>
      <c r="B146" s="39"/>
      <c r="C146" s="236" t="s">
        <v>194</v>
      </c>
      <c r="D146" s="236" t="s">
        <v>138</v>
      </c>
      <c r="E146" s="237" t="s">
        <v>318</v>
      </c>
      <c r="F146" s="238" t="s">
        <v>319</v>
      </c>
      <c r="G146" s="239" t="s">
        <v>253</v>
      </c>
      <c r="H146" s="240">
        <v>1046.8920000000001</v>
      </c>
      <c r="I146" s="241"/>
      <c r="J146" s="242">
        <f>ROUND(I146*H146,2)</f>
        <v>0</v>
      </c>
      <c r="K146" s="243"/>
      <c r="L146" s="44"/>
      <c r="M146" s="244" t="s">
        <v>1</v>
      </c>
      <c r="N146" s="245" t="s">
        <v>42</v>
      </c>
      <c r="O146" s="91"/>
      <c r="P146" s="246">
        <f>O146*H146</f>
        <v>0</v>
      </c>
      <c r="Q146" s="246">
        <v>0</v>
      </c>
      <c r="R146" s="246">
        <f>Q146*H146</f>
        <v>0</v>
      </c>
      <c r="S146" s="246">
        <v>0</v>
      </c>
      <c r="T146" s="247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8" t="s">
        <v>142</v>
      </c>
      <c r="AT146" s="248" t="s">
        <v>138</v>
      </c>
      <c r="AU146" s="248" t="s">
        <v>86</v>
      </c>
      <c r="AY146" s="17" t="s">
        <v>135</v>
      </c>
      <c r="BE146" s="249">
        <f>IF(N146="základní",J146,0)</f>
        <v>0</v>
      </c>
      <c r="BF146" s="249">
        <f>IF(N146="snížená",J146,0)</f>
        <v>0</v>
      </c>
      <c r="BG146" s="249">
        <f>IF(N146="zákl. přenesená",J146,0)</f>
        <v>0</v>
      </c>
      <c r="BH146" s="249">
        <f>IF(N146="sníž. přenesená",J146,0)</f>
        <v>0</v>
      </c>
      <c r="BI146" s="249">
        <f>IF(N146="nulová",J146,0)</f>
        <v>0</v>
      </c>
      <c r="BJ146" s="17" t="s">
        <v>84</v>
      </c>
      <c r="BK146" s="249">
        <f>ROUND(I146*H146,2)</f>
        <v>0</v>
      </c>
      <c r="BL146" s="17" t="s">
        <v>142</v>
      </c>
      <c r="BM146" s="248" t="s">
        <v>320</v>
      </c>
    </row>
    <row r="147" s="13" customFormat="1">
      <c r="A147" s="13"/>
      <c r="B147" s="258"/>
      <c r="C147" s="259"/>
      <c r="D147" s="250" t="s">
        <v>244</v>
      </c>
      <c r="E147" s="259"/>
      <c r="F147" s="261" t="s">
        <v>321</v>
      </c>
      <c r="G147" s="259"/>
      <c r="H147" s="262">
        <v>1046.8920000000001</v>
      </c>
      <c r="I147" s="263"/>
      <c r="J147" s="259"/>
      <c r="K147" s="259"/>
      <c r="L147" s="264"/>
      <c r="M147" s="265"/>
      <c r="N147" s="266"/>
      <c r="O147" s="266"/>
      <c r="P147" s="266"/>
      <c r="Q147" s="266"/>
      <c r="R147" s="266"/>
      <c r="S147" s="266"/>
      <c r="T147" s="26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8" t="s">
        <v>244</v>
      </c>
      <c r="AU147" s="268" t="s">
        <v>86</v>
      </c>
      <c r="AV147" s="13" t="s">
        <v>86</v>
      </c>
      <c r="AW147" s="13" t="s">
        <v>4</v>
      </c>
      <c r="AX147" s="13" t="s">
        <v>84</v>
      </c>
      <c r="AY147" s="268" t="s">
        <v>135</v>
      </c>
    </row>
    <row r="148" s="2" customFormat="1" ht="16.5" customHeight="1">
      <c r="A148" s="38"/>
      <c r="B148" s="39"/>
      <c r="C148" s="236" t="s">
        <v>198</v>
      </c>
      <c r="D148" s="236" t="s">
        <v>138</v>
      </c>
      <c r="E148" s="237" t="s">
        <v>322</v>
      </c>
      <c r="F148" s="238" t="s">
        <v>323</v>
      </c>
      <c r="G148" s="239" t="s">
        <v>241</v>
      </c>
      <c r="H148" s="240">
        <v>4129.8549999999996</v>
      </c>
      <c r="I148" s="241"/>
      <c r="J148" s="242">
        <f>ROUND(I148*H148,2)</f>
        <v>0</v>
      </c>
      <c r="K148" s="243"/>
      <c r="L148" s="44"/>
      <c r="M148" s="244" t="s">
        <v>1</v>
      </c>
      <c r="N148" s="245" t="s">
        <v>42</v>
      </c>
      <c r="O148" s="91"/>
      <c r="P148" s="246">
        <f>O148*H148</f>
        <v>0</v>
      </c>
      <c r="Q148" s="246">
        <v>0</v>
      </c>
      <c r="R148" s="246">
        <f>Q148*H148</f>
        <v>0</v>
      </c>
      <c r="S148" s="246">
        <v>0</v>
      </c>
      <c r="T148" s="24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8" t="s">
        <v>142</v>
      </c>
      <c r="AT148" s="248" t="s">
        <v>138</v>
      </c>
      <c r="AU148" s="248" t="s">
        <v>86</v>
      </c>
      <c r="AY148" s="17" t="s">
        <v>135</v>
      </c>
      <c r="BE148" s="249">
        <f>IF(N148="základní",J148,0)</f>
        <v>0</v>
      </c>
      <c r="BF148" s="249">
        <f>IF(N148="snížená",J148,0)</f>
        <v>0</v>
      </c>
      <c r="BG148" s="249">
        <f>IF(N148="zákl. přenesená",J148,0)</f>
        <v>0</v>
      </c>
      <c r="BH148" s="249">
        <f>IF(N148="sníž. přenesená",J148,0)</f>
        <v>0</v>
      </c>
      <c r="BI148" s="249">
        <f>IF(N148="nulová",J148,0)</f>
        <v>0</v>
      </c>
      <c r="BJ148" s="17" t="s">
        <v>84</v>
      </c>
      <c r="BK148" s="249">
        <f>ROUND(I148*H148,2)</f>
        <v>0</v>
      </c>
      <c r="BL148" s="17" t="s">
        <v>142</v>
      </c>
      <c r="BM148" s="248" t="s">
        <v>324</v>
      </c>
    </row>
    <row r="149" s="13" customFormat="1">
      <c r="A149" s="13"/>
      <c r="B149" s="258"/>
      <c r="C149" s="259"/>
      <c r="D149" s="250" t="s">
        <v>244</v>
      </c>
      <c r="E149" s="260" t="s">
        <v>1</v>
      </c>
      <c r="F149" s="261" t="s">
        <v>325</v>
      </c>
      <c r="G149" s="259"/>
      <c r="H149" s="262">
        <v>119.01000000000001</v>
      </c>
      <c r="I149" s="263"/>
      <c r="J149" s="259"/>
      <c r="K149" s="259"/>
      <c r="L149" s="264"/>
      <c r="M149" s="265"/>
      <c r="N149" s="266"/>
      <c r="O149" s="266"/>
      <c r="P149" s="266"/>
      <c r="Q149" s="266"/>
      <c r="R149" s="266"/>
      <c r="S149" s="266"/>
      <c r="T149" s="26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8" t="s">
        <v>244</v>
      </c>
      <c r="AU149" s="268" t="s">
        <v>86</v>
      </c>
      <c r="AV149" s="13" t="s">
        <v>86</v>
      </c>
      <c r="AW149" s="13" t="s">
        <v>32</v>
      </c>
      <c r="AX149" s="13" t="s">
        <v>77</v>
      </c>
      <c r="AY149" s="268" t="s">
        <v>135</v>
      </c>
    </row>
    <row r="150" s="13" customFormat="1">
      <c r="A150" s="13"/>
      <c r="B150" s="258"/>
      <c r="C150" s="259"/>
      <c r="D150" s="250" t="s">
        <v>244</v>
      </c>
      <c r="E150" s="260" t="s">
        <v>1</v>
      </c>
      <c r="F150" s="261" t="s">
        <v>326</v>
      </c>
      <c r="G150" s="259"/>
      <c r="H150" s="262">
        <v>4010.8449999999998</v>
      </c>
      <c r="I150" s="263"/>
      <c r="J150" s="259"/>
      <c r="K150" s="259"/>
      <c r="L150" s="264"/>
      <c r="M150" s="265"/>
      <c r="N150" s="266"/>
      <c r="O150" s="266"/>
      <c r="P150" s="266"/>
      <c r="Q150" s="266"/>
      <c r="R150" s="266"/>
      <c r="S150" s="266"/>
      <c r="T150" s="26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8" t="s">
        <v>244</v>
      </c>
      <c r="AU150" s="268" t="s">
        <v>86</v>
      </c>
      <c r="AV150" s="13" t="s">
        <v>86</v>
      </c>
      <c r="AW150" s="13" t="s">
        <v>32</v>
      </c>
      <c r="AX150" s="13" t="s">
        <v>77</v>
      </c>
      <c r="AY150" s="268" t="s">
        <v>135</v>
      </c>
    </row>
    <row r="151" s="14" customFormat="1">
      <c r="A151" s="14"/>
      <c r="B151" s="272"/>
      <c r="C151" s="273"/>
      <c r="D151" s="250" t="s">
        <v>244</v>
      </c>
      <c r="E151" s="274" t="s">
        <v>1</v>
      </c>
      <c r="F151" s="275" t="s">
        <v>327</v>
      </c>
      <c r="G151" s="273"/>
      <c r="H151" s="276">
        <v>4129.8549999999996</v>
      </c>
      <c r="I151" s="277"/>
      <c r="J151" s="273"/>
      <c r="K151" s="273"/>
      <c r="L151" s="278"/>
      <c r="M151" s="279"/>
      <c r="N151" s="280"/>
      <c r="O151" s="280"/>
      <c r="P151" s="280"/>
      <c r="Q151" s="280"/>
      <c r="R151" s="280"/>
      <c r="S151" s="280"/>
      <c r="T151" s="28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82" t="s">
        <v>244</v>
      </c>
      <c r="AU151" s="282" t="s">
        <v>86</v>
      </c>
      <c r="AV151" s="14" t="s">
        <v>142</v>
      </c>
      <c r="AW151" s="14" t="s">
        <v>32</v>
      </c>
      <c r="AX151" s="14" t="s">
        <v>84</v>
      </c>
      <c r="AY151" s="282" t="s">
        <v>135</v>
      </c>
    </row>
    <row r="152" s="12" customFormat="1" ht="22.8" customHeight="1">
      <c r="A152" s="12"/>
      <c r="B152" s="220"/>
      <c r="C152" s="221"/>
      <c r="D152" s="222" t="s">
        <v>76</v>
      </c>
      <c r="E152" s="234" t="s">
        <v>148</v>
      </c>
      <c r="F152" s="234" t="s">
        <v>328</v>
      </c>
      <c r="G152" s="221"/>
      <c r="H152" s="221"/>
      <c r="I152" s="224"/>
      <c r="J152" s="235">
        <f>BK152</f>
        <v>0</v>
      </c>
      <c r="K152" s="221"/>
      <c r="L152" s="226"/>
      <c r="M152" s="227"/>
      <c r="N152" s="228"/>
      <c r="O152" s="228"/>
      <c r="P152" s="229">
        <f>SUM(P153:P178)</f>
        <v>0</v>
      </c>
      <c r="Q152" s="228"/>
      <c r="R152" s="229">
        <f>SUM(R153:R178)</f>
        <v>248.39230980000005</v>
      </c>
      <c r="S152" s="228"/>
      <c r="T152" s="230">
        <f>SUM(T153:T178)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31" t="s">
        <v>84</v>
      </c>
      <c r="AT152" s="232" t="s">
        <v>76</v>
      </c>
      <c r="AU152" s="232" t="s">
        <v>84</v>
      </c>
      <c r="AY152" s="231" t="s">
        <v>135</v>
      </c>
      <c r="BK152" s="233">
        <f>SUM(BK153:BK178)</f>
        <v>0</v>
      </c>
    </row>
    <row r="153" s="2" customFormat="1" ht="66.75" customHeight="1">
      <c r="A153" s="38"/>
      <c r="B153" s="39"/>
      <c r="C153" s="236" t="s">
        <v>204</v>
      </c>
      <c r="D153" s="236" t="s">
        <v>138</v>
      </c>
      <c r="E153" s="237" t="s">
        <v>329</v>
      </c>
      <c r="F153" s="238" t="s">
        <v>330</v>
      </c>
      <c r="G153" s="239" t="s">
        <v>241</v>
      </c>
      <c r="H153" s="240">
        <v>4010.8449999999998</v>
      </c>
      <c r="I153" s="241"/>
      <c r="J153" s="242">
        <f>ROUND(I153*H153,2)</f>
        <v>0</v>
      </c>
      <c r="K153" s="243"/>
      <c r="L153" s="44"/>
      <c r="M153" s="244" t="s">
        <v>1</v>
      </c>
      <c r="N153" s="245" t="s">
        <v>42</v>
      </c>
      <c r="O153" s="91"/>
      <c r="P153" s="246">
        <f>O153*H153</f>
        <v>0</v>
      </c>
      <c r="Q153" s="246">
        <v>0</v>
      </c>
      <c r="R153" s="246">
        <f>Q153*H153</f>
        <v>0</v>
      </c>
      <c r="S153" s="246">
        <v>0</v>
      </c>
      <c r="T153" s="247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8" t="s">
        <v>142</v>
      </c>
      <c r="AT153" s="248" t="s">
        <v>138</v>
      </c>
      <c r="AU153" s="248" t="s">
        <v>86</v>
      </c>
      <c r="AY153" s="17" t="s">
        <v>135</v>
      </c>
      <c r="BE153" s="249">
        <f>IF(N153="základní",J153,0)</f>
        <v>0</v>
      </c>
      <c r="BF153" s="249">
        <f>IF(N153="snížená",J153,0)</f>
        <v>0</v>
      </c>
      <c r="BG153" s="249">
        <f>IF(N153="zákl. přenesená",J153,0)</f>
        <v>0</v>
      </c>
      <c r="BH153" s="249">
        <f>IF(N153="sníž. přenesená",J153,0)</f>
        <v>0</v>
      </c>
      <c r="BI153" s="249">
        <f>IF(N153="nulová",J153,0)</f>
        <v>0</v>
      </c>
      <c r="BJ153" s="17" t="s">
        <v>84</v>
      </c>
      <c r="BK153" s="249">
        <f>ROUND(I153*H153,2)</f>
        <v>0</v>
      </c>
      <c r="BL153" s="17" t="s">
        <v>142</v>
      </c>
      <c r="BM153" s="248" t="s">
        <v>331</v>
      </c>
    </row>
    <row r="154" s="13" customFormat="1">
      <c r="A154" s="13"/>
      <c r="B154" s="258"/>
      <c r="C154" s="259"/>
      <c r="D154" s="250" t="s">
        <v>244</v>
      </c>
      <c r="E154" s="260" t="s">
        <v>1</v>
      </c>
      <c r="F154" s="261" t="s">
        <v>326</v>
      </c>
      <c r="G154" s="259"/>
      <c r="H154" s="262">
        <v>4010.8449999999998</v>
      </c>
      <c r="I154" s="263"/>
      <c r="J154" s="259"/>
      <c r="K154" s="259"/>
      <c r="L154" s="264"/>
      <c r="M154" s="265"/>
      <c r="N154" s="266"/>
      <c r="O154" s="266"/>
      <c r="P154" s="266"/>
      <c r="Q154" s="266"/>
      <c r="R154" s="266"/>
      <c r="S154" s="266"/>
      <c r="T154" s="26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8" t="s">
        <v>244</v>
      </c>
      <c r="AU154" s="268" t="s">
        <v>86</v>
      </c>
      <c r="AV154" s="13" t="s">
        <v>86</v>
      </c>
      <c r="AW154" s="13" t="s">
        <v>32</v>
      </c>
      <c r="AX154" s="13" t="s">
        <v>84</v>
      </c>
      <c r="AY154" s="268" t="s">
        <v>135</v>
      </c>
    </row>
    <row r="155" s="2" customFormat="1" ht="16.5" customHeight="1">
      <c r="A155" s="38"/>
      <c r="B155" s="39"/>
      <c r="C155" s="283" t="s">
        <v>8</v>
      </c>
      <c r="D155" s="283" t="s">
        <v>332</v>
      </c>
      <c r="E155" s="284" t="s">
        <v>333</v>
      </c>
      <c r="F155" s="285" t="s">
        <v>334</v>
      </c>
      <c r="G155" s="286" t="s">
        <v>253</v>
      </c>
      <c r="H155" s="287">
        <v>80.216999999999999</v>
      </c>
      <c r="I155" s="288"/>
      <c r="J155" s="289">
        <f>ROUND(I155*H155,2)</f>
        <v>0</v>
      </c>
      <c r="K155" s="290"/>
      <c r="L155" s="291"/>
      <c r="M155" s="292" t="s">
        <v>1</v>
      </c>
      <c r="N155" s="293" t="s">
        <v>42</v>
      </c>
      <c r="O155" s="91"/>
      <c r="P155" s="246">
        <f>O155*H155</f>
        <v>0</v>
      </c>
      <c r="Q155" s="246">
        <v>1</v>
      </c>
      <c r="R155" s="246">
        <f>Q155*H155</f>
        <v>80.216999999999999</v>
      </c>
      <c r="S155" s="246">
        <v>0</v>
      </c>
      <c r="T155" s="247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8" t="s">
        <v>177</v>
      </c>
      <c r="AT155" s="248" t="s">
        <v>332</v>
      </c>
      <c r="AU155" s="248" t="s">
        <v>86</v>
      </c>
      <c r="AY155" s="17" t="s">
        <v>135</v>
      </c>
      <c r="BE155" s="249">
        <f>IF(N155="základní",J155,0)</f>
        <v>0</v>
      </c>
      <c r="BF155" s="249">
        <f>IF(N155="snížená",J155,0)</f>
        <v>0</v>
      </c>
      <c r="BG155" s="249">
        <f>IF(N155="zákl. přenesená",J155,0)</f>
        <v>0</v>
      </c>
      <c r="BH155" s="249">
        <f>IF(N155="sníž. přenesená",J155,0)</f>
        <v>0</v>
      </c>
      <c r="BI155" s="249">
        <f>IF(N155="nulová",J155,0)</f>
        <v>0</v>
      </c>
      <c r="BJ155" s="17" t="s">
        <v>84</v>
      </c>
      <c r="BK155" s="249">
        <f>ROUND(I155*H155,2)</f>
        <v>0</v>
      </c>
      <c r="BL155" s="17" t="s">
        <v>142</v>
      </c>
      <c r="BM155" s="248" t="s">
        <v>335</v>
      </c>
    </row>
    <row r="156" s="13" customFormat="1">
      <c r="A156" s="13"/>
      <c r="B156" s="258"/>
      <c r="C156" s="259"/>
      <c r="D156" s="250" t="s">
        <v>244</v>
      </c>
      <c r="E156" s="260" t="s">
        <v>1</v>
      </c>
      <c r="F156" s="261" t="s">
        <v>336</v>
      </c>
      <c r="G156" s="259"/>
      <c r="H156" s="262">
        <v>80.216999999999999</v>
      </c>
      <c r="I156" s="263"/>
      <c r="J156" s="259"/>
      <c r="K156" s="259"/>
      <c r="L156" s="264"/>
      <c r="M156" s="265"/>
      <c r="N156" s="266"/>
      <c r="O156" s="266"/>
      <c r="P156" s="266"/>
      <c r="Q156" s="266"/>
      <c r="R156" s="266"/>
      <c r="S156" s="266"/>
      <c r="T156" s="26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8" t="s">
        <v>244</v>
      </c>
      <c r="AU156" s="268" t="s">
        <v>86</v>
      </c>
      <c r="AV156" s="13" t="s">
        <v>86</v>
      </c>
      <c r="AW156" s="13" t="s">
        <v>32</v>
      </c>
      <c r="AX156" s="13" t="s">
        <v>84</v>
      </c>
      <c r="AY156" s="268" t="s">
        <v>135</v>
      </c>
    </row>
    <row r="157" s="2" customFormat="1" ht="21.75" customHeight="1">
      <c r="A157" s="38"/>
      <c r="B157" s="39"/>
      <c r="C157" s="236" t="s">
        <v>212</v>
      </c>
      <c r="D157" s="236" t="s">
        <v>138</v>
      </c>
      <c r="E157" s="237" t="s">
        <v>337</v>
      </c>
      <c r="F157" s="238" t="s">
        <v>338</v>
      </c>
      <c r="G157" s="239" t="s">
        <v>241</v>
      </c>
      <c r="H157" s="240">
        <v>3656.5450000000001</v>
      </c>
      <c r="I157" s="241"/>
      <c r="J157" s="242">
        <f>ROUND(I157*H157,2)</f>
        <v>0</v>
      </c>
      <c r="K157" s="243"/>
      <c r="L157" s="44"/>
      <c r="M157" s="244" t="s">
        <v>1</v>
      </c>
      <c r="N157" s="245" t="s">
        <v>42</v>
      </c>
      <c r="O157" s="91"/>
      <c r="P157" s="246">
        <f>O157*H157</f>
        <v>0</v>
      </c>
      <c r="Q157" s="246">
        <v>0</v>
      </c>
      <c r="R157" s="246">
        <f>Q157*H157</f>
        <v>0</v>
      </c>
      <c r="S157" s="246">
        <v>0</v>
      </c>
      <c r="T157" s="247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8" t="s">
        <v>142</v>
      </c>
      <c r="AT157" s="248" t="s">
        <v>138</v>
      </c>
      <c r="AU157" s="248" t="s">
        <v>86</v>
      </c>
      <c r="AY157" s="17" t="s">
        <v>135</v>
      </c>
      <c r="BE157" s="249">
        <f>IF(N157="základní",J157,0)</f>
        <v>0</v>
      </c>
      <c r="BF157" s="249">
        <f>IF(N157="snížená",J157,0)</f>
        <v>0</v>
      </c>
      <c r="BG157" s="249">
        <f>IF(N157="zákl. přenesená",J157,0)</f>
        <v>0</v>
      </c>
      <c r="BH157" s="249">
        <f>IF(N157="sníž. přenesená",J157,0)</f>
        <v>0</v>
      </c>
      <c r="BI157" s="249">
        <f>IF(N157="nulová",J157,0)</f>
        <v>0</v>
      </c>
      <c r="BJ157" s="17" t="s">
        <v>84</v>
      </c>
      <c r="BK157" s="249">
        <f>ROUND(I157*H157,2)</f>
        <v>0</v>
      </c>
      <c r="BL157" s="17" t="s">
        <v>142</v>
      </c>
      <c r="BM157" s="248" t="s">
        <v>339</v>
      </c>
    </row>
    <row r="158" s="2" customFormat="1">
      <c r="A158" s="38"/>
      <c r="B158" s="39"/>
      <c r="C158" s="40"/>
      <c r="D158" s="250" t="s">
        <v>144</v>
      </c>
      <c r="E158" s="40"/>
      <c r="F158" s="251" t="s">
        <v>340</v>
      </c>
      <c r="G158" s="40"/>
      <c r="H158" s="40"/>
      <c r="I158" s="144"/>
      <c r="J158" s="40"/>
      <c r="K158" s="40"/>
      <c r="L158" s="44"/>
      <c r="M158" s="252"/>
      <c r="N158" s="253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144</v>
      </c>
      <c r="AU158" s="17" t="s">
        <v>86</v>
      </c>
    </row>
    <row r="159" s="13" customFormat="1">
      <c r="A159" s="13"/>
      <c r="B159" s="258"/>
      <c r="C159" s="259"/>
      <c r="D159" s="250" t="s">
        <v>244</v>
      </c>
      <c r="E159" s="260" t="s">
        <v>1</v>
      </c>
      <c r="F159" s="261" t="s">
        <v>341</v>
      </c>
      <c r="G159" s="259"/>
      <c r="H159" s="262">
        <v>3656.5450000000001</v>
      </c>
      <c r="I159" s="263"/>
      <c r="J159" s="259"/>
      <c r="K159" s="259"/>
      <c r="L159" s="264"/>
      <c r="M159" s="265"/>
      <c r="N159" s="266"/>
      <c r="O159" s="266"/>
      <c r="P159" s="266"/>
      <c r="Q159" s="266"/>
      <c r="R159" s="266"/>
      <c r="S159" s="266"/>
      <c r="T159" s="26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8" t="s">
        <v>244</v>
      </c>
      <c r="AU159" s="268" t="s">
        <v>86</v>
      </c>
      <c r="AV159" s="13" t="s">
        <v>86</v>
      </c>
      <c r="AW159" s="13" t="s">
        <v>32</v>
      </c>
      <c r="AX159" s="13" t="s">
        <v>84</v>
      </c>
      <c r="AY159" s="268" t="s">
        <v>135</v>
      </c>
    </row>
    <row r="160" s="2" customFormat="1" ht="21.75" customHeight="1">
      <c r="A160" s="38"/>
      <c r="B160" s="39"/>
      <c r="C160" s="236" t="s">
        <v>217</v>
      </c>
      <c r="D160" s="236" t="s">
        <v>138</v>
      </c>
      <c r="E160" s="237" t="s">
        <v>342</v>
      </c>
      <c r="F160" s="238" t="s">
        <v>338</v>
      </c>
      <c r="G160" s="239" t="s">
        <v>241</v>
      </c>
      <c r="H160" s="240">
        <v>3567.9699999999998</v>
      </c>
      <c r="I160" s="241"/>
      <c r="J160" s="242">
        <f>ROUND(I160*H160,2)</f>
        <v>0</v>
      </c>
      <c r="K160" s="243"/>
      <c r="L160" s="44"/>
      <c r="M160" s="244" t="s">
        <v>1</v>
      </c>
      <c r="N160" s="245" t="s">
        <v>42</v>
      </c>
      <c r="O160" s="91"/>
      <c r="P160" s="246">
        <f>O160*H160</f>
        <v>0</v>
      </c>
      <c r="Q160" s="246">
        <v>0</v>
      </c>
      <c r="R160" s="246">
        <f>Q160*H160</f>
        <v>0</v>
      </c>
      <c r="S160" s="246">
        <v>0</v>
      </c>
      <c r="T160" s="247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48" t="s">
        <v>142</v>
      </c>
      <c r="AT160" s="248" t="s">
        <v>138</v>
      </c>
      <c r="AU160" s="248" t="s">
        <v>86</v>
      </c>
      <c r="AY160" s="17" t="s">
        <v>135</v>
      </c>
      <c r="BE160" s="249">
        <f>IF(N160="základní",J160,0)</f>
        <v>0</v>
      </c>
      <c r="BF160" s="249">
        <f>IF(N160="snížená",J160,0)</f>
        <v>0</v>
      </c>
      <c r="BG160" s="249">
        <f>IF(N160="zákl. přenesená",J160,0)</f>
        <v>0</v>
      </c>
      <c r="BH160" s="249">
        <f>IF(N160="sníž. přenesená",J160,0)</f>
        <v>0</v>
      </c>
      <c r="BI160" s="249">
        <f>IF(N160="nulová",J160,0)</f>
        <v>0</v>
      </c>
      <c r="BJ160" s="17" t="s">
        <v>84</v>
      </c>
      <c r="BK160" s="249">
        <f>ROUND(I160*H160,2)</f>
        <v>0</v>
      </c>
      <c r="BL160" s="17" t="s">
        <v>142</v>
      </c>
      <c r="BM160" s="248" t="s">
        <v>343</v>
      </c>
    </row>
    <row r="161" s="2" customFormat="1">
      <c r="A161" s="38"/>
      <c r="B161" s="39"/>
      <c r="C161" s="40"/>
      <c r="D161" s="250" t="s">
        <v>144</v>
      </c>
      <c r="E161" s="40"/>
      <c r="F161" s="251" t="s">
        <v>344</v>
      </c>
      <c r="G161" s="40"/>
      <c r="H161" s="40"/>
      <c r="I161" s="144"/>
      <c r="J161" s="40"/>
      <c r="K161" s="40"/>
      <c r="L161" s="44"/>
      <c r="M161" s="252"/>
      <c r="N161" s="253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144</v>
      </c>
      <c r="AU161" s="17" t="s">
        <v>86</v>
      </c>
    </row>
    <row r="162" s="13" customFormat="1">
      <c r="A162" s="13"/>
      <c r="B162" s="258"/>
      <c r="C162" s="259"/>
      <c r="D162" s="250" t="s">
        <v>244</v>
      </c>
      <c r="E162" s="260" t="s">
        <v>1</v>
      </c>
      <c r="F162" s="261" t="s">
        <v>345</v>
      </c>
      <c r="G162" s="259"/>
      <c r="H162" s="262">
        <v>3567.9699999999998</v>
      </c>
      <c r="I162" s="263"/>
      <c r="J162" s="259"/>
      <c r="K162" s="259"/>
      <c r="L162" s="264"/>
      <c r="M162" s="265"/>
      <c r="N162" s="266"/>
      <c r="O162" s="266"/>
      <c r="P162" s="266"/>
      <c r="Q162" s="266"/>
      <c r="R162" s="266"/>
      <c r="S162" s="266"/>
      <c r="T162" s="26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8" t="s">
        <v>244</v>
      </c>
      <c r="AU162" s="268" t="s">
        <v>86</v>
      </c>
      <c r="AV162" s="13" t="s">
        <v>86</v>
      </c>
      <c r="AW162" s="13" t="s">
        <v>32</v>
      </c>
      <c r="AX162" s="13" t="s">
        <v>84</v>
      </c>
      <c r="AY162" s="268" t="s">
        <v>135</v>
      </c>
    </row>
    <row r="163" s="2" customFormat="1" ht="21.75" customHeight="1">
      <c r="A163" s="38"/>
      <c r="B163" s="39"/>
      <c r="C163" s="236" t="s">
        <v>224</v>
      </c>
      <c r="D163" s="236" t="s">
        <v>138</v>
      </c>
      <c r="E163" s="237" t="s">
        <v>346</v>
      </c>
      <c r="F163" s="238" t="s">
        <v>347</v>
      </c>
      <c r="G163" s="239" t="s">
        <v>241</v>
      </c>
      <c r="H163" s="240">
        <v>119.01000000000001</v>
      </c>
      <c r="I163" s="241"/>
      <c r="J163" s="242">
        <f>ROUND(I163*H163,2)</f>
        <v>0</v>
      </c>
      <c r="K163" s="243"/>
      <c r="L163" s="44"/>
      <c r="M163" s="244" t="s">
        <v>1</v>
      </c>
      <c r="N163" s="245" t="s">
        <v>42</v>
      </c>
      <c r="O163" s="91"/>
      <c r="P163" s="246">
        <f>O163*H163</f>
        <v>0</v>
      </c>
      <c r="Q163" s="246">
        <v>0</v>
      </c>
      <c r="R163" s="246">
        <f>Q163*H163</f>
        <v>0</v>
      </c>
      <c r="S163" s="246">
        <v>0</v>
      </c>
      <c r="T163" s="247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48" t="s">
        <v>142</v>
      </c>
      <c r="AT163" s="248" t="s">
        <v>138</v>
      </c>
      <c r="AU163" s="248" t="s">
        <v>86</v>
      </c>
      <c r="AY163" s="17" t="s">
        <v>135</v>
      </c>
      <c r="BE163" s="249">
        <f>IF(N163="základní",J163,0)</f>
        <v>0</v>
      </c>
      <c r="BF163" s="249">
        <f>IF(N163="snížená",J163,0)</f>
        <v>0</v>
      </c>
      <c r="BG163" s="249">
        <f>IF(N163="zákl. přenesená",J163,0)</f>
        <v>0</v>
      </c>
      <c r="BH163" s="249">
        <f>IF(N163="sníž. přenesená",J163,0)</f>
        <v>0</v>
      </c>
      <c r="BI163" s="249">
        <f>IF(N163="nulová",J163,0)</f>
        <v>0</v>
      </c>
      <c r="BJ163" s="17" t="s">
        <v>84</v>
      </c>
      <c r="BK163" s="249">
        <f>ROUND(I163*H163,2)</f>
        <v>0</v>
      </c>
      <c r="BL163" s="17" t="s">
        <v>142</v>
      </c>
      <c r="BM163" s="248" t="s">
        <v>348</v>
      </c>
    </row>
    <row r="164" s="2" customFormat="1">
      <c r="A164" s="38"/>
      <c r="B164" s="39"/>
      <c r="C164" s="40"/>
      <c r="D164" s="250" t="s">
        <v>144</v>
      </c>
      <c r="E164" s="40"/>
      <c r="F164" s="251" t="s">
        <v>349</v>
      </c>
      <c r="G164" s="40"/>
      <c r="H164" s="40"/>
      <c r="I164" s="144"/>
      <c r="J164" s="40"/>
      <c r="K164" s="40"/>
      <c r="L164" s="44"/>
      <c r="M164" s="252"/>
      <c r="N164" s="253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144</v>
      </c>
      <c r="AU164" s="17" t="s">
        <v>86</v>
      </c>
    </row>
    <row r="165" s="13" customFormat="1">
      <c r="A165" s="13"/>
      <c r="B165" s="258"/>
      <c r="C165" s="259"/>
      <c r="D165" s="250" t="s">
        <v>244</v>
      </c>
      <c r="E165" s="260" t="s">
        <v>1</v>
      </c>
      <c r="F165" s="261" t="s">
        <v>325</v>
      </c>
      <c r="G165" s="259"/>
      <c r="H165" s="262">
        <v>119.01000000000001</v>
      </c>
      <c r="I165" s="263"/>
      <c r="J165" s="259"/>
      <c r="K165" s="259"/>
      <c r="L165" s="264"/>
      <c r="M165" s="265"/>
      <c r="N165" s="266"/>
      <c r="O165" s="266"/>
      <c r="P165" s="266"/>
      <c r="Q165" s="266"/>
      <c r="R165" s="266"/>
      <c r="S165" s="266"/>
      <c r="T165" s="26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8" t="s">
        <v>244</v>
      </c>
      <c r="AU165" s="268" t="s">
        <v>86</v>
      </c>
      <c r="AV165" s="13" t="s">
        <v>86</v>
      </c>
      <c r="AW165" s="13" t="s">
        <v>32</v>
      </c>
      <c r="AX165" s="13" t="s">
        <v>84</v>
      </c>
      <c r="AY165" s="268" t="s">
        <v>135</v>
      </c>
    </row>
    <row r="166" s="2" customFormat="1" ht="44.25" customHeight="1">
      <c r="A166" s="38"/>
      <c r="B166" s="39"/>
      <c r="C166" s="236" t="s">
        <v>230</v>
      </c>
      <c r="D166" s="236" t="s">
        <v>138</v>
      </c>
      <c r="E166" s="237" t="s">
        <v>350</v>
      </c>
      <c r="F166" s="238" t="s">
        <v>351</v>
      </c>
      <c r="G166" s="239" t="s">
        <v>241</v>
      </c>
      <c r="H166" s="240">
        <v>3479.395</v>
      </c>
      <c r="I166" s="241"/>
      <c r="J166" s="242">
        <f>ROUND(I166*H166,2)</f>
        <v>0</v>
      </c>
      <c r="K166" s="243"/>
      <c r="L166" s="44"/>
      <c r="M166" s="244" t="s">
        <v>1</v>
      </c>
      <c r="N166" s="245" t="s">
        <v>42</v>
      </c>
      <c r="O166" s="91"/>
      <c r="P166" s="246">
        <f>O166*H166</f>
        <v>0</v>
      </c>
      <c r="Q166" s="246">
        <v>0</v>
      </c>
      <c r="R166" s="246">
        <f>Q166*H166</f>
        <v>0</v>
      </c>
      <c r="S166" s="246">
        <v>0</v>
      </c>
      <c r="T166" s="247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48" t="s">
        <v>142</v>
      </c>
      <c r="AT166" s="248" t="s">
        <v>138</v>
      </c>
      <c r="AU166" s="248" t="s">
        <v>86</v>
      </c>
      <c r="AY166" s="17" t="s">
        <v>135</v>
      </c>
      <c r="BE166" s="249">
        <f>IF(N166="základní",J166,0)</f>
        <v>0</v>
      </c>
      <c r="BF166" s="249">
        <f>IF(N166="snížená",J166,0)</f>
        <v>0</v>
      </c>
      <c r="BG166" s="249">
        <f>IF(N166="zákl. přenesená",J166,0)</f>
        <v>0</v>
      </c>
      <c r="BH166" s="249">
        <f>IF(N166="sníž. přenesená",J166,0)</f>
        <v>0</v>
      </c>
      <c r="BI166" s="249">
        <f>IF(N166="nulová",J166,0)</f>
        <v>0</v>
      </c>
      <c r="BJ166" s="17" t="s">
        <v>84</v>
      </c>
      <c r="BK166" s="249">
        <f>ROUND(I166*H166,2)</f>
        <v>0</v>
      </c>
      <c r="BL166" s="17" t="s">
        <v>142</v>
      </c>
      <c r="BM166" s="248" t="s">
        <v>352</v>
      </c>
    </row>
    <row r="167" s="13" customFormat="1">
      <c r="A167" s="13"/>
      <c r="B167" s="258"/>
      <c r="C167" s="259"/>
      <c r="D167" s="250" t="s">
        <v>244</v>
      </c>
      <c r="E167" s="260" t="s">
        <v>1</v>
      </c>
      <c r="F167" s="261" t="s">
        <v>353</v>
      </c>
      <c r="G167" s="259"/>
      <c r="H167" s="262">
        <v>3479.395</v>
      </c>
      <c r="I167" s="263"/>
      <c r="J167" s="259"/>
      <c r="K167" s="259"/>
      <c r="L167" s="264"/>
      <c r="M167" s="265"/>
      <c r="N167" s="266"/>
      <c r="O167" s="266"/>
      <c r="P167" s="266"/>
      <c r="Q167" s="266"/>
      <c r="R167" s="266"/>
      <c r="S167" s="266"/>
      <c r="T167" s="26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8" t="s">
        <v>244</v>
      </c>
      <c r="AU167" s="268" t="s">
        <v>86</v>
      </c>
      <c r="AV167" s="13" t="s">
        <v>86</v>
      </c>
      <c r="AW167" s="13" t="s">
        <v>32</v>
      </c>
      <c r="AX167" s="13" t="s">
        <v>84</v>
      </c>
      <c r="AY167" s="268" t="s">
        <v>135</v>
      </c>
    </row>
    <row r="168" s="2" customFormat="1" ht="33" customHeight="1">
      <c r="A168" s="38"/>
      <c r="B168" s="39"/>
      <c r="C168" s="236" t="s">
        <v>354</v>
      </c>
      <c r="D168" s="236" t="s">
        <v>138</v>
      </c>
      <c r="E168" s="237" t="s">
        <v>355</v>
      </c>
      <c r="F168" s="238" t="s">
        <v>356</v>
      </c>
      <c r="G168" s="239" t="s">
        <v>241</v>
      </c>
      <c r="H168" s="240">
        <v>889</v>
      </c>
      <c r="I168" s="241"/>
      <c r="J168" s="242">
        <f>ROUND(I168*H168,2)</f>
        <v>0</v>
      </c>
      <c r="K168" s="243"/>
      <c r="L168" s="44"/>
      <c r="M168" s="244" t="s">
        <v>1</v>
      </c>
      <c r="N168" s="245" t="s">
        <v>42</v>
      </c>
      <c r="O168" s="91"/>
      <c r="P168" s="246">
        <f>O168*H168</f>
        <v>0</v>
      </c>
      <c r="Q168" s="246">
        <v>0.18776000000000001</v>
      </c>
      <c r="R168" s="246">
        <f>Q168*H168</f>
        <v>166.91864000000001</v>
      </c>
      <c r="S168" s="246">
        <v>0</v>
      </c>
      <c r="T168" s="247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48" t="s">
        <v>142</v>
      </c>
      <c r="AT168" s="248" t="s">
        <v>138</v>
      </c>
      <c r="AU168" s="248" t="s">
        <v>86</v>
      </c>
      <c r="AY168" s="17" t="s">
        <v>135</v>
      </c>
      <c r="BE168" s="249">
        <f>IF(N168="základní",J168,0)</f>
        <v>0</v>
      </c>
      <c r="BF168" s="249">
        <f>IF(N168="snížená",J168,0)</f>
        <v>0</v>
      </c>
      <c r="BG168" s="249">
        <f>IF(N168="zákl. přenesená",J168,0)</f>
        <v>0</v>
      </c>
      <c r="BH168" s="249">
        <f>IF(N168="sníž. přenesená",J168,0)</f>
        <v>0</v>
      </c>
      <c r="BI168" s="249">
        <f>IF(N168="nulová",J168,0)</f>
        <v>0</v>
      </c>
      <c r="BJ168" s="17" t="s">
        <v>84</v>
      </c>
      <c r="BK168" s="249">
        <f>ROUND(I168*H168,2)</f>
        <v>0</v>
      </c>
      <c r="BL168" s="17" t="s">
        <v>142</v>
      </c>
      <c r="BM168" s="248" t="s">
        <v>357</v>
      </c>
    </row>
    <row r="169" s="2" customFormat="1">
      <c r="A169" s="38"/>
      <c r="B169" s="39"/>
      <c r="C169" s="40"/>
      <c r="D169" s="250" t="s">
        <v>144</v>
      </c>
      <c r="E169" s="40"/>
      <c r="F169" s="251" t="s">
        <v>358</v>
      </c>
      <c r="G169" s="40"/>
      <c r="H169" s="40"/>
      <c r="I169" s="144"/>
      <c r="J169" s="40"/>
      <c r="K169" s="40"/>
      <c r="L169" s="44"/>
      <c r="M169" s="252"/>
      <c r="N169" s="253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144</v>
      </c>
      <c r="AU169" s="17" t="s">
        <v>86</v>
      </c>
    </row>
    <row r="170" s="2" customFormat="1" ht="21.75" customHeight="1">
      <c r="A170" s="38"/>
      <c r="B170" s="39"/>
      <c r="C170" s="236" t="s">
        <v>7</v>
      </c>
      <c r="D170" s="236" t="s">
        <v>138</v>
      </c>
      <c r="E170" s="237" t="s">
        <v>359</v>
      </c>
      <c r="F170" s="238" t="s">
        <v>360</v>
      </c>
      <c r="G170" s="239" t="s">
        <v>241</v>
      </c>
      <c r="H170" s="240">
        <v>3567.9699999999998</v>
      </c>
      <c r="I170" s="241"/>
      <c r="J170" s="242">
        <f>ROUND(I170*H170,2)</f>
        <v>0</v>
      </c>
      <c r="K170" s="243"/>
      <c r="L170" s="44"/>
      <c r="M170" s="244" t="s">
        <v>1</v>
      </c>
      <c r="N170" s="245" t="s">
        <v>42</v>
      </c>
      <c r="O170" s="91"/>
      <c r="P170" s="246">
        <f>O170*H170</f>
        <v>0</v>
      </c>
      <c r="Q170" s="246">
        <v>0.00034000000000000002</v>
      </c>
      <c r="R170" s="246">
        <f>Q170*H170</f>
        <v>1.2131098</v>
      </c>
      <c r="S170" s="246">
        <v>0</v>
      </c>
      <c r="T170" s="247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8" t="s">
        <v>142</v>
      </c>
      <c r="AT170" s="248" t="s">
        <v>138</v>
      </c>
      <c r="AU170" s="248" t="s">
        <v>86</v>
      </c>
      <c r="AY170" s="17" t="s">
        <v>135</v>
      </c>
      <c r="BE170" s="249">
        <f>IF(N170="základní",J170,0)</f>
        <v>0</v>
      </c>
      <c r="BF170" s="249">
        <f>IF(N170="snížená",J170,0)</f>
        <v>0</v>
      </c>
      <c r="BG170" s="249">
        <f>IF(N170="zákl. přenesená",J170,0)</f>
        <v>0</v>
      </c>
      <c r="BH170" s="249">
        <f>IF(N170="sníž. přenesená",J170,0)</f>
        <v>0</v>
      </c>
      <c r="BI170" s="249">
        <f>IF(N170="nulová",J170,0)</f>
        <v>0</v>
      </c>
      <c r="BJ170" s="17" t="s">
        <v>84</v>
      </c>
      <c r="BK170" s="249">
        <f>ROUND(I170*H170,2)</f>
        <v>0</v>
      </c>
      <c r="BL170" s="17" t="s">
        <v>142</v>
      </c>
      <c r="BM170" s="248" t="s">
        <v>361</v>
      </c>
    </row>
    <row r="171" s="13" customFormat="1">
      <c r="A171" s="13"/>
      <c r="B171" s="258"/>
      <c r="C171" s="259"/>
      <c r="D171" s="250" t="s">
        <v>244</v>
      </c>
      <c r="E171" s="260" t="s">
        <v>1</v>
      </c>
      <c r="F171" s="261" t="s">
        <v>345</v>
      </c>
      <c r="G171" s="259"/>
      <c r="H171" s="262">
        <v>3567.9699999999998</v>
      </c>
      <c r="I171" s="263"/>
      <c r="J171" s="259"/>
      <c r="K171" s="259"/>
      <c r="L171" s="264"/>
      <c r="M171" s="265"/>
      <c r="N171" s="266"/>
      <c r="O171" s="266"/>
      <c r="P171" s="266"/>
      <c r="Q171" s="266"/>
      <c r="R171" s="266"/>
      <c r="S171" s="266"/>
      <c r="T171" s="26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8" t="s">
        <v>244</v>
      </c>
      <c r="AU171" s="268" t="s">
        <v>86</v>
      </c>
      <c r="AV171" s="13" t="s">
        <v>86</v>
      </c>
      <c r="AW171" s="13" t="s">
        <v>32</v>
      </c>
      <c r="AX171" s="13" t="s">
        <v>84</v>
      </c>
      <c r="AY171" s="268" t="s">
        <v>135</v>
      </c>
    </row>
    <row r="172" s="2" customFormat="1" ht="21.75" customHeight="1">
      <c r="A172" s="38"/>
      <c r="B172" s="39"/>
      <c r="C172" s="236" t="s">
        <v>362</v>
      </c>
      <c r="D172" s="236" t="s">
        <v>138</v>
      </c>
      <c r="E172" s="237" t="s">
        <v>363</v>
      </c>
      <c r="F172" s="238" t="s">
        <v>364</v>
      </c>
      <c r="G172" s="239" t="s">
        <v>241</v>
      </c>
      <c r="H172" s="240">
        <v>3479.395</v>
      </c>
      <c r="I172" s="241"/>
      <c r="J172" s="242">
        <f>ROUND(I172*H172,2)</f>
        <v>0</v>
      </c>
      <c r="K172" s="243"/>
      <c r="L172" s="44"/>
      <c r="M172" s="244" t="s">
        <v>1</v>
      </c>
      <c r="N172" s="245" t="s">
        <v>42</v>
      </c>
      <c r="O172" s="91"/>
      <c r="P172" s="246">
        <f>O172*H172</f>
        <v>0</v>
      </c>
      <c r="Q172" s="246">
        <v>0</v>
      </c>
      <c r="R172" s="246">
        <f>Q172*H172</f>
        <v>0</v>
      </c>
      <c r="S172" s="246">
        <v>0</v>
      </c>
      <c r="T172" s="247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48" t="s">
        <v>142</v>
      </c>
      <c r="AT172" s="248" t="s">
        <v>138</v>
      </c>
      <c r="AU172" s="248" t="s">
        <v>86</v>
      </c>
      <c r="AY172" s="17" t="s">
        <v>135</v>
      </c>
      <c r="BE172" s="249">
        <f>IF(N172="základní",J172,0)</f>
        <v>0</v>
      </c>
      <c r="BF172" s="249">
        <f>IF(N172="snížená",J172,0)</f>
        <v>0</v>
      </c>
      <c r="BG172" s="249">
        <f>IF(N172="zákl. přenesená",J172,0)</f>
        <v>0</v>
      </c>
      <c r="BH172" s="249">
        <f>IF(N172="sníž. přenesená",J172,0)</f>
        <v>0</v>
      </c>
      <c r="BI172" s="249">
        <f>IF(N172="nulová",J172,0)</f>
        <v>0</v>
      </c>
      <c r="BJ172" s="17" t="s">
        <v>84</v>
      </c>
      <c r="BK172" s="249">
        <f>ROUND(I172*H172,2)</f>
        <v>0</v>
      </c>
      <c r="BL172" s="17" t="s">
        <v>142</v>
      </c>
      <c r="BM172" s="248" t="s">
        <v>365</v>
      </c>
    </row>
    <row r="173" s="13" customFormat="1">
      <c r="A173" s="13"/>
      <c r="B173" s="258"/>
      <c r="C173" s="259"/>
      <c r="D173" s="250" t="s">
        <v>244</v>
      </c>
      <c r="E173" s="260" t="s">
        <v>1</v>
      </c>
      <c r="F173" s="261" t="s">
        <v>353</v>
      </c>
      <c r="G173" s="259"/>
      <c r="H173" s="262">
        <v>3479.395</v>
      </c>
      <c r="I173" s="263"/>
      <c r="J173" s="259"/>
      <c r="K173" s="259"/>
      <c r="L173" s="264"/>
      <c r="M173" s="265"/>
      <c r="N173" s="266"/>
      <c r="O173" s="266"/>
      <c r="P173" s="266"/>
      <c r="Q173" s="266"/>
      <c r="R173" s="266"/>
      <c r="S173" s="266"/>
      <c r="T173" s="26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8" t="s">
        <v>244</v>
      </c>
      <c r="AU173" s="268" t="s">
        <v>86</v>
      </c>
      <c r="AV173" s="13" t="s">
        <v>86</v>
      </c>
      <c r="AW173" s="13" t="s">
        <v>32</v>
      </c>
      <c r="AX173" s="13" t="s">
        <v>84</v>
      </c>
      <c r="AY173" s="268" t="s">
        <v>135</v>
      </c>
    </row>
    <row r="174" s="2" customFormat="1" ht="33" customHeight="1">
      <c r="A174" s="38"/>
      <c r="B174" s="39"/>
      <c r="C174" s="236" t="s">
        <v>366</v>
      </c>
      <c r="D174" s="236" t="s">
        <v>138</v>
      </c>
      <c r="E174" s="237" t="s">
        <v>367</v>
      </c>
      <c r="F174" s="238" t="s">
        <v>368</v>
      </c>
      <c r="G174" s="239" t="s">
        <v>241</v>
      </c>
      <c r="H174" s="240">
        <v>3390.8200000000002</v>
      </c>
      <c r="I174" s="241"/>
      <c r="J174" s="242">
        <f>ROUND(I174*H174,2)</f>
        <v>0</v>
      </c>
      <c r="K174" s="243"/>
      <c r="L174" s="44"/>
      <c r="M174" s="244" t="s">
        <v>1</v>
      </c>
      <c r="N174" s="245" t="s">
        <v>42</v>
      </c>
      <c r="O174" s="91"/>
      <c r="P174" s="246">
        <f>O174*H174</f>
        <v>0</v>
      </c>
      <c r="Q174" s="246">
        <v>0</v>
      </c>
      <c r="R174" s="246">
        <f>Q174*H174</f>
        <v>0</v>
      </c>
      <c r="S174" s="246">
        <v>0</v>
      </c>
      <c r="T174" s="247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48" t="s">
        <v>142</v>
      </c>
      <c r="AT174" s="248" t="s">
        <v>138</v>
      </c>
      <c r="AU174" s="248" t="s">
        <v>86</v>
      </c>
      <c r="AY174" s="17" t="s">
        <v>135</v>
      </c>
      <c r="BE174" s="249">
        <f>IF(N174="základní",J174,0)</f>
        <v>0</v>
      </c>
      <c r="BF174" s="249">
        <f>IF(N174="snížená",J174,0)</f>
        <v>0</v>
      </c>
      <c r="BG174" s="249">
        <f>IF(N174="zákl. přenesená",J174,0)</f>
        <v>0</v>
      </c>
      <c r="BH174" s="249">
        <f>IF(N174="sníž. přenesená",J174,0)</f>
        <v>0</v>
      </c>
      <c r="BI174" s="249">
        <f>IF(N174="nulová",J174,0)</f>
        <v>0</v>
      </c>
      <c r="BJ174" s="17" t="s">
        <v>84</v>
      </c>
      <c r="BK174" s="249">
        <f>ROUND(I174*H174,2)</f>
        <v>0</v>
      </c>
      <c r="BL174" s="17" t="s">
        <v>142</v>
      </c>
      <c r="BM174" s="248" t="s">
        <v>369</v>
      </c>
    </row>
    <row r="175" s="13" customFormat="1">
      <c r="A175" s="13"/>
      <c r="B175" s="258"/>
      <c r="C175" s="259"/>
      <c r="D175" s="250" t="s">
        <v>244</v>
      </c>
      <c r="E175" s="260" t="s">
        <v>1</v>
      </c>
      <c r="F175" s="261" t="s">
        <v>370</v>
      </c>
      <c r="G175" s="259"/>
      <c r="H175" s="262">
        <v>3390.8200000000002</v>
      </c>
      <c r="I175" s="263"/>
      <c r="J175" s="259"/>
      <c r="K175" s="259"/>
      <c r="L175" s="264"/>
      <c r="M175" s="265"/>
      <c r="N175" s="266"/>
      <c r="O175" s="266"/>
      <c r="P175" s="266"/>
      <c r="Q175" s="266"/>
      <c r="R175" s="266"/>
      <c r="S175" s="266"/>
      <c r="T175" s="26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8" t="s">
        <v>244</v>
      </c>
      <c r="AU175" s="268" t="s">
        <v>86</v>
      </c>
      <c r="AV175" s="13" t="s">
        <v>86</v>
      </c>
      <c r="AW175" s="13" t="s">
        <v>32</v>
      </c>
      <c r="AX175" s="13" t="s">
        <v>77</v>
      </c>
      <c r="AY175" s="268" t="s">
        <v>135</v>
      </c>
    </row>
    <row r="176" s="14" customFormat="1">
      <c r="A176" s="14"/>
      <c r="B176" s="272"/>
      <c r="C176" s="273"/>
      <c r="D176" s="250" t="s">
        <v>244</v>
      </c>
      <c r="E176" s="274" t="s">
        <v>1</v>
      </c>
      <c r="F176" s="275" t="s">
        <v>327</v>
      </c>
      <c r="G176" s="273"/>
      <c r="H176" s="276">
        <v>3390.8200000000002</v>
      </c>
      <c r="I176" s="277"/>
      <c r="J176" s="273"/>
      <c r="K176" s="273"/>
      <c r="L176" s="278"/>
      <c r="M176" s="279"/>
      <c r="N176" s="280"/>
      <c r="O176" s="280"/>
      <c r="P176" s="280"/>
      <c r="Q176" s="280"/>
      <c r="R176" s="280"/>
      <c r="S176" s="280"/>
      <c r="T176" s="28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82" t="s">
        <v>244</v>
      </c>
      <c r="AU176" s="282" t="s">
        <v>86</v>
      </c>
      <c r="AV176" s="14" t="s">
        <v>142</v>
      </c>
      <c r="AW176" s="14" t="s">
        <v>32</v>
      </c>
      <c r="AX176" s="14" t="s">
        <v>84</v>
      </c>
      <c r="AY176" s="282" t="s">
        <v>135</v>
      </c>
    </row>
    <row r="177" s="2" customFormat="1" ht="21.75" customHeight="1">
      <c r="A177" s="38"/>
      <c r="B177" s="39"/>
      <c r="C177" s="236" t="s">
        <v>371</v>
      </c>
      <c r="D177" s="236" t="s">
        <v>138</v>
      </c>
      <c r="E177" s="237" t="s">
        <v>372</v>
      </c>
      <c r="F177" s="238" t="s">
        <v>373</v>
      </c>
      <c r="G177" s="239" t="s">
        <v>374</v>
      </c>
      <c r="H177" s="240">
        <v>12.1</v>
      </c>
      <c r="I177" s="241"/>
      <c r="J177" s="242">
        <f>ROUND(I177*H177,2)</f>
        <v>0</v>
      </c>
      <c r="K177" s="243"/>
      <c r="L177" s="44"/>
      <c r="M177" s="244" t="s">
        <v>1</v>
      </c>
      <c r="N177" s="245" t="s">
        <v>42</v>
      </c>
      <c r="O177" s="91"/>
      <c r="P177" s="246">
        <f>O177*H177</f>
        <v>0</v>
      </c>
      <c r="Q177" s="246">
        <v>0.0035999999999999999</v>
      </c>
      <c r="R177" s="246">
        <f>Q177*H177</f>
        <v>0.043559999999999995</v>
      </c>
      <c r="S177" s="246">
        <v>0</v>
      </c>
      <c r="T177" s="247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48" t="s">
        <v>142</v>
      </c>
      <c r="AT177" s="248" t="s">
        <v>138</v>
      </c>
      <c r="AU177" s="248" t="s">
        <v>86</v>
      </c>
      <c r="AY177" s="17" t="s">
        <v>135</v>
      </c>
      <c r="BE177" s="249">
        <f>IF(N177="základní",J177,0)</f>
        <v>0</v>
      </c>
      <c r="BF177" s="249">
        <f>IF(N177="snížená",J177,0)</f>
        <v>0</v>
      </c>
      <c r="BG177" s="249">
        <f>IF(N177="zákl. přenesená",J177,0)</f>
        <v>0</v>
      </c>
      <c r="BH177" s="249">
        <f>IF(N177="sníž. přenesená",J177,0)</f>
        <v>0</v>
      </c>
      <c r="BI177" s="249">
        <f>IF(N177="nulová",J177,0)</f>
        <v>0</v>
      </c>
      <c r="BJ177" s="17" t="s">
        <v>84</v>
      </c>
      <c r="BK177" s="249">
        <f>ROUND(I177*H177,2)</f>
        <v>0</v>
      </c>
      <c r="BL177" s="17" t="s">
        <v>142</v>
      </c>
      <c r="BM177" s="248" t="s">
        <v>375</v>
      </c>
    </row>
    <row r="178" s="13" customFormat="1">
      <c r="A178" s="13"/>
      <c r="B178" s="258"/>
      <c r="C178" s="259"/>
      <c r="D178" s="250" t="s">
        <v>244</v>
      </c>
      <c r="E178" s="260" t="s">
        <v>1</v>
      </c>
      <c r="F178" s="261" t="s">
        <v>376</v>
      </c>
      <c r="G178" s="259"/>
      <c r="H178" s="262">
        <v>12.1</v>
      </c>
      <c r="I178" s="263"/>
      <c r="J178" s="259"/>
      <c r="K178" s="259"/>
      <c r="L178" s="264"/>
      <c r="M178" s="265"/>
      <c r="N178" s="266"/>
      <c r="O178" s="266"/>
      <c r="P178" s="266"/>
      <c r="Q178" s="266"/>
      <c r="R178" s="266"/>
      <c r="S178" s="266"/>
      <c r="T178" s="26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8" t="s">
        <v>244</v>
      </c>
      <c r="AU178" s="268" t="s">
        <v>86</v>
      </c>
      <c r="AV178" s="13" t="s">
        <v>86</v>
      </c>
      <c r="AW178" s="13" t="s">
        <v>32</v>
      </c>
      <c r="AX178" s="13" t="s">
        <v>84</v>
      </c>
      <c r="AY178" s="268" t="s">
        <v>135</v>
      </c>
    </row>
    <row r="179" s="12" customFormat="1" ht="22.8" customHeight="1">
      <c r="A179" s="12"/>
      <c r="B179" s="220"/>
      <c r="C179" s="221"/>
      <c r="D179" s="222" t="s">
        <v>76</v>
      </c>
      <c r="E179" s="234" t="s">
        <v>136</v>
      </c>
      <c r="F179" s="234" t="s">
        <v>137</v>
      </c>
      <c r="G179" s="221"/>
      <c r="H179" s="221"/>
      <c r="I179" s="224"/>
      <c r="J179" s="235">
        <f>BK179</f>
        <v>0</v>
      </c>
      <c r="K179" s="221"/>
      <c r="L179" s="226"/>
      <c r="M179" s="227"/>
      <c r="N179" s="228"/>
      <c r="O179" s="228"/>
      <c r="P179" s="229">
        <f>SUM(P180:P181)</f>
        <v>0</v>
      </c>
      <c r="Q179" s="228"/>
      <c r="R179" s="229">
        <f>SUM(R180:R181)</f>
        <v>0</v>
      </c>
      <c r="S179" s="228"/>
      <c r="T179" s="230">
        <f>SUM(T180:T181)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31" t="s">
        <v>84</v>
      </c>
      <c r="AT179" s="232" t="s">
        <v>76</v>
      </c>
      <c r="AU179" s="232" t="s">
        <v>84</v>
      </c>
      <c r="AY179" s="231" t="s">
        <v>135</v>
      </c>
      <c r="BK179" s="233">
        <f>SUM(BK180:BK181)</f>
        <v>0</v>
      </c>
    </row>
    <row r="180" s="2" customFormat="1" ht="21.75" customHeight="1">
      <c r="A180" s="38"/>
      <c r="B180" s="39"/>
      <c r="C180" s="236" t="s">
        <v>377</v>
      </c>
      <c r="D180" s="236" t="s">
        <v>138</v>
      </c>
      <c r="E180" s="237" t="s">
        <v>378</v>
      </c>
      <c r="F180" s="238" t="s">
        <v>379</v>
      </c>
      <c r="G180" s="239" t="s">
        <v>374</v>
      </c>
      <c r="H180" s="240">
        <v>12.1</v>
      </c>
      <c r="I180" s="241"/>
      <c r="J180" s="242">
        <f>ROUND(I180*H180,2)</f>
        <v>0</v>
      </c>
      <c r="K180" s="243"/>
      <c r="L180" s="44"/>
      <c r="M180" s="244" t="s">
        <v>1</v>
      </c>
      <c r="N180" s="245" t="s">
        <v>42</v>
      </c>
      <c r="O180" s="91"/>
      <c r="P180" s="246">
        <f>O180*H180</f>
        <v>0</v>
      </c>
      <c r="Q180" s="246">
        <v>0</v>
      </c>
      <c r="R180" s="246">
        <f>Q180*H180</f>
        <v>0</v>
      </c>
      <c r="S180" s="246">
        <v>0</v>
      </c>
      <c r="T180" s="247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48" t="s">
        <v>142</v>
      </c>
      <c r="AT180" s="248" t="s">
        <v>138</v>
      </c>
      <c r="AU180" s="248" t="s">
        <v>86</v>
      </c>
      <c r="AY180" s="17" t="s">
        <v>135</v>
      </c>
      <c r="BE180" s="249">
        <f>IF(N180="základní",J180,0)</f>
        <v>0</v>
      </c>
      <c r="BF180" s="249">
        <f>IF(N180="snížená",J180,0)</f>
        <v>0</v>
      </c>
      <c r="BG180" s="249">
        <f>IF(N180="zákl. přenesená",J180,0)</f>
        <v>0</v>
      </c>
      <c r="BH180" s="249">
        <f>IF(N180="sníž. přenesená",J180,0)</f>
        <v>0</v>
      </c>
      <c r="BI180" s="249">
        <f>IF(N180="nulová",J180,0)</f>
        <v>0</v>
      </c>
      <c r="BJ180" s="17" t="s">
        <v>84</v>
      </c>
      <c r="BK180" s="249">
        <f>ROUND(I180*H180,2)</f>
        <v>0</v>
      </c>
      <c r="BL180" s="17" t="s">
        <v>142</v>
      </c>
      <c r="BM180" s="248" t="s">
        <v>380</v>
      </c>
    </row>
    <row r="181" s="13" customFormat="1">
      <c r="A181" s="13"/>
      <c r="B181" s="258"/>
      <c r="C181" s="259"/>
      <c r="D181" s="250" t="s">
        <v>244</v>
      </c>
      <c r="E181" s="260" t="s">
        <v>1</v>
      </c>
      <c r="F181" s="261" t="s">
        <v>376</v>
      </c>
      <c r="G181" s="259"/>
      <c r="H181" s="262">
        <v>12.1</v>
      </c>
      <c r="I181" s="263"/>
      <c r="J181" s="259"/>
      <c r="K181" s="259"/>
      <c r="L181" s="264"/>
      <c r="M181" s="265"/>
      <c r="N181" s="266"/>
      <c r="O181" s="266"/>
      <c r="P181" s="266"/>
      <c r="Q181" s="266"/>
      <c r="R181" s="266"/>
      <c r="S181" s="266"/>
      <c r="T181" s="26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8" t="s">
        <v>244</v>
      </c>
      <c r="AU181" s="268" t="s">
        <v>86</v>
      </c>
      <c r="AV181" s="13" t="s">
        <v>86</v>
      </c>
      <c r="AW181" s="13" t="s">
        <v>32</v>
      </c>
      <c r="AX181" s="13" t="s">
        <v>84</v>
      </c>
      <c r="AY181" s="268" t="s">
        <v>135</v>
      </c>
    </row>
    <row r="182" s="12" customFormat="1" ht="22.8" customHeight="1">
      <c r="A182" s="12"/>
      <c r="B182" s="220"/>
      <c r="C182" s="221"/>
      <c r="D182" s="222" t="s">
        <v>76</v>
      </c>
      <c r="E182" s="234" t="s">
        <v>381</v>
      </c>
      <c r="F182" s="234" t="s">
        <v>382</v>
      </c>
      <c r="G182" s="221"/>
      <c r="H182" s="221"/>
      <c r="I182" s="224"/>
      <c r="J182" s="235">
        <f>BK182</f>
        <v>0</v>
      </c>
      <c r="K182" s="221"/>
      <c r="L182" s="226"/>
      <c r="M182" s="227"/>
      <c r="N182" s="228"/>
      <c r="O182" s="228"/>
      <c r="P182" s="229">
        <f>SUM(P183:P184)</f>
        <v>0</v>
      </c>
      <c r="Q182" s="228"/>
      <c r="R182" s="229">
        <f>SUM(R183:R184)</f>
        <v>0</v>
      </c>
      <c r="S182" s="228"/>
      <c r="T182" s="230">
        <f>SUM(T183:T184)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31" t="s">
        <v>84</v>
      </c>
      <c r="AT182" s="232" t="s">
        <v>76</v>
      </c>
      <c r="AU182" s="232" t="s">
        <v>84</v>
      </c>
      <c r="AY182" s="231" t="s">
        <v>135</v>
      </c>
      <c r="BK182" s="233">
        <f>SUM(BK183:BK184)</f>
        <v>0</v>
      </c>
    </row>
    <row r="183" s="2" customFormat="1" ht="33" customHeight="1">
      <c r="A183" s="38"/>
      <c r="B183" s="39"/>
      <c r="C183" s="236" t="s">
        <v>383</v>
      </c>
      <c r="D183" s="236" t="s">
        <v>138</v>
      </c>
      <c r="E183" s="237" t="s">
        <v>384</v>
      </c>
      <c r="F183" s="238" t="s">
        <v>385</v>
      </c>
      <c r="G183" s="239" t="s">
        <v>253</v>
      </c>
      <c r="H183" s="240">
        <v>248.392</v>
      </c>
      <c r="I183" s="241"/>
      <c r="J183" s="242">
        <f>ROUND(I183*H183,2)</f>
        <v>0</v>
      </c>
      <c r="K183" s="243"/>
      <c r="L183" s="44"/>
      <c r="M183" s="244" t="s">
        <v>1</v>
      </c>
      <c r="N183" s="245" t="s">
        <v>42</v>
      </c>
      <c r="O183" s="91"/>
      <c r="P183" s="246">
        <f>O183*H183</f>
        <v>0</v>
      </c>
      <c r="Q183" s="246">
        <v>0</v>
      </c>
      <c r="R183" s="246">
        <f>Q183*H183</f>
        <v>0</v>
      </c>
      <c r="S183" s="246">
        <v>0</v>
      </c>
      <c r="T183" s="247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48" t="s">
        <v>142</v>
      </c>
      <c r="AT183" s="248" t="s">
        <v>138</v>
      </c>
      <c r="AU183" s="248" t="s">
        <v>86</v>
      </c>
      <c r="AY183" s="17" t="s">
        <v>135</v>
      </c>
      <c r="BE183" s="249">
        <f>IF(N183="základní",J183,0)</f>
        <v>0</v>
      </c>
      <c r="BF183" s="249">
        <f>IF(N183="snížená",J183,0)</f>
        <v>0</v>
      </c>
      <c r="BG183" s="249">
        <f>IF(N183="zákl. přenesená",J183,0)</f>
        <v>0</v>
      </c>
      <c r="BH183" s="249">
        <f>IF(N183="sníž. přenesená",J183,0)</f>
        <v>0</v>
      </c>
      <c r="BI183" s="249">
        <f>IF(N183="nulová",J183,0)</f>
        <v>0</v>
      </c>
      <c r="BJ183" s="17" t="s">
        <v>84</v>
      </c>
      <c r="BK183" s="249">
        <f>ROUND(I183*H183,2)</f>
        <v>0</v>
      </c>
      <c r="BL183" s="17" t="s">
        <v>142</v>
      </c>
      <c r="BM183" s="248" t="s">
        <v>386</v>
      </c>
    </row>
    <row r="184" s="2" customFormat="1" ht="44.25" customHeight="1">
      <c r="A184" s="38"/>
      <c r="B184" s="39"/>
      <c r="C184" s="236" t="s">
        <v>387</v>
      </c>
      <c r="D184" s="236" t="s">
        <v>138</v>
      </c>
      <c r="E184" s="237" t="s">
        <v>388</v>
      </c>
      <c r="F184" s="238" t="s">
        <v>389</v>
      </c>
      <c r="G184" s="239" t="s">
        <v>253</v>
      </c>
      <c r="H184" s="240">
        <v>248.392</v>
      </c>
      <c r="I184" s="241"/>
      <c r="J184" s="242">
        <f>ROUND(I184*H184,2)</f>
        <v>0</v>
      </c>
      <c r="K184" s="243"/>
      <c r="L184" s="44"/>
      <c r="M184" s="294" t="s">
        <v>1</v>
      </c>
      <c r="N184" s="295" t="s">
        <v>42</v>
      </c>
      <c r="O184" s="256"/>
      <c r="P184" s="296">
        <f>O184*H184</f>
        <v>0</v>
      </c>
      <c r="Q184" s="296">
        <v>0</v>
      </c>
      <c r="R184" s="296">
        <f>Q184*H184</f>
        <v>0</v>
      </c>
      <c r="S184" s="296">
        <v>0</v>
      </c>
      <c r="T184" s="297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48" t="s">
        <v>142</v>
      </c>
      <c r="AT184" s="248" t="s">
        <v>138</v>
      </c>
      <c r="AU184" s="248" t="s">
        <v>86</v>
      </c>
      <c r="AY184" s="17" t="s">
        <v>135</v>
      </c>
      <c r="BE184" s="249">
        <f>IF(N184="základní",J184,0)</f>
        <v>0</v>
      </c>
      <c r="BF184" s="249">
        <f>IF(N184="snížená",J184,0)</f>
        <v>0</v>
      </c>
      <c r="BG184" s="249">
        <f>IF(N184="zákl. přenesená",J184,0)</f>
        <v>0</v>
      </c>
      <c r="BH184" s="249">
        <f>IF(N184="sníž. přenesená",J184,0)</f>
        <v>0</v>
      </c>
      <c r="BI184" s="249">
        <f>IF(N184="nulová",J184,0)</f>
        <v>0</v>
      </c>
      <c r="BJ184" s="17" t="s">
        <v>84</v>
      </c>
      <c r="BK184" s="249">
        <f>ROUND(I184*H184,2)</f>
        <v>0</v>
      </c>
      <c r="BL184" s="17" t="s">
        <v>142</v>
      </c>
      <c r="BM184" s="248" t="s">
        <v>390</v>
      </c>
    </row>
    <row r="185" s="2" customFormat="1" ht="6.96" customHeight="1">
      <c r="A185" s="38"/>
      <c r="B185" s="66"/>
      <c r="C185" s="67"/>
      <c r="D185" s="67"/>
      <c r="E185" s="67"/>
      <c r="F185" s="67"/>
      <c r="G185" s="67"/>
      <c r="H185" s="67"/>
      <c r="I185" s="183"/>
      <c r="J185" s="67"/>
      <c r="K185" s="67"/>
      <c r="L185" s="44"/>
      <c r="M185" s="38"/>
      <c r="O185" s="38"/>
      <c r="P185" s="38"/>
      <c r="Q185" s="38"/>
      <c r="R185" s="38"/>
      <c r="S185" s="38"/>
      <c r="T185" s="38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</row>
  </sheetData>
  <sheetProtection sheet="1" autoFilter="0" formatColumns="0" formatRows="0" objects="1" scenarios="1" spinCount="100000" saltValue="PfF04m13qVSqLLFRspaSpRH9O2h0Tly2QF5StVWCL7Es98Tu21gKLmUT519rIzEjjA06tUT7mkDMmhJ1KMkGYQ==" hashValue="oBgGq27EmnwY9oW5V33rMlP8NJ9NWvpLNFPeMfvj8YWRYDLA60ZTo0a1St3qT0APdWTaeTwhLDdcH98xJ65w3g==" algorithmName="SHA-512" password="CC35"/>
  <autoFilter ref="C120:K184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86</v>
      </c>
    </row>
    <row r="4" s="1" customFormat="1" ht="24.96" customHeight="1">
      <c r="B4" s="20"/>
      <c r="D4" s="140" t="s">
        <v>103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POLNÍ CESTA HC1 k.ú. Blansko u Hrochova Týnce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104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391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98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16. 10. 2019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31</v>
      </c>
      <c r="F21" s="38"/>
      <c r="G21" s="38"/>
      <c r="H21" s="38"/>
      <c r="I21" s="147" t="s">
        <v>27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33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34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07.25" customHeight="1">
      <c r="A27" s="149"/>
      <c r="B27" s="150"/>
      <c r="C27" s="149"/>
      <c r="D27" s="149"/>
      <c r="E27" s="151" t="s">
        <v>106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37</v>
      </c>
      <c r="E30" s="38"/>
      <c r="F30" s="38"/>
      <c r="G30" s="38"/>
      <c r="H30" s="38"/>
      <c r="I30" s="144"/>
      <c r="J30" s="157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39</v>
      </c>
      <c r="G32" s="38"/>
      <c r="H32" s="38"/>
      <c r="I32" s="159" t="s">
        <v>38</v>
      </c>
      <c r="J32" s="158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41</v>
      </c>
      <c r="E33" s="142" t="s">
        <v>42</v>
      </c>
      <c r="F33" s="161">
        <f>ROUND((SUM(BE124:BE241)),  2)</f>
        <v>0</v>
      </c>
      <c r="G33" s="38"/>
      <c r="H33" s="38"/>
      <c r="I33" s="162">
        <v>0.20999999999999999</v>
      </c>
      <c r="J33" s="161">
        <f>ROUND(((SUM(BE124:BE241))*I33),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43</v>
      </c>
      <c r="F34" s="161">
        <f>ROUND((SUM(BF124:BF241)),  2)</f>
        <v>0</v>
      </c>
      <c r="G34" s="38"/>
      <c r="H34" s="38"/>
      <c r="I34" s="162">
        <v>0.14999999999999999</v>
      </c>
      <c r="J34" s="161">
        <f>ROUND(((SUM(BF124:BF241))*I34),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44</v>
      </c>
      <c r="F35" s="161">
        <f>ROUND((SUM(BG124:BG241)),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45</v>
      </c>
      <c r="F36" s="161">
        <f>ROUND((SUM(BH124:BH241)),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61">
        <f>ROUND((SUM(BI124:BI241)),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47</v>
      </c>
      <c r="E39" s="165"/>
      <c r="F39" s="165"/>
      <c r="G39" s="166" t="s">
        <v>48</v>
      </c>
      <c r="H39" s="167" t="s">
        <v>49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50</v>
      </c>
      <c r="E50" s="172"/>
      <c r="F50" s="172"/>
      <c r="G50" s="171" t="s">
        <v>51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52</v>
      </c>
      <c r="E61" s="175"/>
      <c r="F61" s="176" t="s">
        <v>53</v>
      </c>
      <c r="G61" s="174" t="s">
        <v>52</v>
      </c>
      <c r="H61" s="175"/>
      <c r="I61" s="177"/>
      <c r="J61" s="178" t="s">
        <v>53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54</v>
      </c>
      <c r="E65" s="179"/>
      <c r="F65" s="179"/>
      <c r="G65" s="171" t="s">
        <v>55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52</v>
      </c>
      <c r="E76" s="175"/>
      <c r="F76" s="176" t="s">
        <v>53</v>
      </c>
      <c r="G76" s="174" t="s">
        <v>52</v>
      </c>
      <c r="H76" s="175"/>
      <c r="I76" s="177"/>
      <c r="J76" s="178" t="s">
        <v>53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107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POLNÍ CESTA HC1 k.ú. Blansko u Hrochova Týnce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104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SO 301 - Odvodnění komunikace 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Blansko u Hrochova Týnce</v>
      </c>
      <c r="G89" s="40"/>
      <c r="H89" s="40"/>
      <c r="I89" s="147" t="s">
        <v>22</v>
      </c>
      <c r="J89" s="79" t="str">
        <f>IF(J12="","",J12)</f>
        <v>16. 10. 2019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ČR – Ministerstvo zemědělství</v>
      </c>
      <c r="G91" s="40"/>
      <c r="H91" s="40"/>
      <c r="I91" s="147" t="s">
        <v>30</v>
      </c>
      <c r="J91" s="36" t="str">
        <f>E21</f>
        <v>Ing. arch. Martin Jirovský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33</v>
      </c>
      <c r="J92" s="36" t="str">
        <f>E24</f>
        <v>Ing. Barbora Baňárová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108</v>
      </c>
      <c r="D94" s="189"/>
      <c r="E94" s="189"/>
      <c r="F94" s="189"/>
      <c r="G94" s="189"/>
      <c r="H94" s="189"/>
      <c r="I94" s="190"/>
      <c r="J94" s="191" t="s">
        <v>109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110</v>
      </c>
      <c r="D96" s="40"/>
      <c r="E96" s="40"/>
      <c r="F96" s="40"/>
      <c r="G96" s="40"/>
      <c r="H96" s="40"/>
      <c r="I96" s="144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111</v>
      </c>
    </row>
    <row r="97" s="9" customFormat="1" ht="24.96" customHeight="1">
      <c r="A97" s="9"/>
      <c r="B97" s="193"/>
      <c r="C97" s="194"/>
      <c r="D97" s="195" t="s">
        <v>112</v>
      </c>
      <c r="E97" s="196"/>
      <c r="F97" s="196"/>
      <c r="G97" s="196"/>
      <c r="H97" s="196"/>
      <c r="I97" s="197"/>
      <c r="J97" s="198">
        <f>J125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236</v>
      </c>
      <c r="E98" s="203"/>
      <c r="F98" s="203"/>
      <c r="G98" s="203"/>
      <c r="H98" s="203"/>
      <c r="I98" s="204"/>
      <c r="J98" s="205">
        <f>J126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392</v>
      </c>
      <c r="E99" s="203"/>
      <c r="F99" s="203"/>
      <c r="G99" s="203"/>
      <c r="H99" s="203"/>
      <c r="I99" s="204"/>
      <c r="J99" s="205">
        <f>J163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393</v>
      </c>
      <c r="E100" s="203"/>
      <c r="F100" s="203"/>
      <c r="G100" s="203"/>
      <c r="H100" s="203"/>
      <c r="I100" s="204"/>
      <c r="J100" s="205">
        <f>J174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394</v>
      </c>
      <c r="E101" s="203"/>
      <c r="F101" s="203"/>
      <c r="G101" s="203"/>
      <c r="H101" s="203"/>
      <c r="I101" s="204"/>
      <c r="J101" s="205">
        <f>J212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0"/>
      <c r="C102" s="201"/>
      <c r="D102" s="202" t="s">
        <v>113</v>
      </c>
      <c r="E102" s="203"/>
      <c r="F102" s="203"/>
      <c r="G102" s="203"/>
      <c r="H102" s="203"/>
      <c r="I102" s="204"/>
      <c r="J102" s="205">
        <f>J215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0"/>
      <c r="C103" s="201"/>
      <c r="D103" s="202" t="s">
        <v>395</v>
      </c>
      <c r="E103" s="203"/>
      <c r="F103" s="203"/>
      <c r="G103" s="203"/>
      <c r="H103" s="203"/>
      <c r="I103" s="204"/>
      <c r="J103" s="205">
        <f>J232</f>
        <v>0</v>
      </c>
      <c r="K103" s="201"/>
      <c r="L103" s="20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0"/>
      <c r="C104" s="201"/>
      <c r="D104" s="202" t="s">
        <v>273</v>
      </c>
      <c r="E104" s="203"/>
      <c r="F104" s="203"/>
      <c r="G104" s="203"/>
      <c r="H104" s="203"/>
      <c r="I104" s="204"/>
      <c r="J104" s="205">
        <f>J239</f>
        <v>0</v>
      </c>
      <c r="K104" s="201"/>
      <c r="L104" s="20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144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183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186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120</v>
      </c>
      <c r="D111" s="40"/>
      <c r="E111" s="40"/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87" t="str">
        <f>E7</f>
        <v>POLNÍ CESTA HC1 k.ú. Blansko u Hrochova Týnce</v>
      </c>
      <c r="F114" s="32"/>
      <c r="G114" s="32"/>
      <c r="H114" s="32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104</v>
      </c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 xml:space="preserve">SO 301 - Odvodnění komunikace </v>
      </c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Blansko u Hrochova Týnce</v>
      </c>
      <c r="G118" s="40"/>
      <c r="H118" s="40"/>
      <c r="I118" s="147" t="s">
        <v>22</v>
      </c>
      <c r="J118" s="79" t="str">
        <f>IF(J12="","",J12)</f>
        <v>16. 10. 2019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2" t="s">
        <v>24</v>
      </c>
      <c r="D120" s="40"/>
      <c r="E120" s="40"/>
      <c r="F120" s="27" t="str">
        <f>E15</f>
        <v>ČR – Ministerstvo zemědělství</v>
      </c>
      <c r="G120" s="40"/>
      <c r="H120" s="40"/>
      <c r="I120" s="147" t="s">
        <v>30</v>
      </c>
      <c r="J120" s="36" t="str">
        <f>E21</f>
        <v>Ing. arch. Martin Jirovský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5.65" customHeight="1">
      <c r="A121" s="38"/>
      <c r="B121" s="39"/>
      <c r="C121" s="32" t="s">
        <v>28</v>
      </c>
      <c r="D121" s="40"/>
      <c r="E121" s="40"/>
      <c r="F121" s="27" t="str">
        <f>IF(E18="","",E18)</f>
        <v>Vyplň údaj</v>
      </c>
      <c r="G121" s="40"/>
      <c r="H121" s="40"/>
      <c r="I121" s="147" t="s">
        <v>33</v>
      </c>
      <c r="J121" s="36" t="str">
        <f>E24</f>
        <v>Ing. Barbora Baňárová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14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207"/>
      <c r="B123" s="208"/>
      <c r="C123" s="209" t="s">
        <v>121</v>
      </c>
      <c r="D123" s="210" t="s">
        <v>62</v>
      </c>
      <c r="E123" s="210" t="s">
        <v>58</v>
      </c>
      <c r="F123" s="210" t="s">
        <v>59</v>
      </c>
      <c r="G123" s="210" t="s">
        <v>122</v>
      </c>
      <c r="H123" s="210" t="s">
        <v>123</v>
      </c>
      <c r="I123" s="211" t="s">
        <v>124</v>
      </c>
      <c r="J123" s="212" t="s">
        <v>109</v>
      </c>
      <c r="K123" s="213" t="s">
        <v>125</v>
      </c>
      <c r="L123" s="214"/>
      <c r="M123" s="100" t="s">
        <v>1</v>
      </c>
      <c r="N123" s="101" t="s">
        <v>41</v>
      </c>
      <c r="O123" s="101" t="s">
        <v>126</v>
      </c>
      <c r="P123" s="101" t="s">
        <v>127</v>
      </c>
      <c r="Q123" s="101" t="s">
        <v>128</v>
      </c>
      <c r="R123" s="101" t="s">
        <v>129</v>
      </c>
      <c r="S123" s="101" t="s">
        <v>130</v>
      </c>
      <c r="T123" s="102" t="s">
        <v>131</v>
      </c>
      <c r="U123" s="207"/>
      <c r="V123" s="207"/>
      <c r="W123" s="207"/>
      <c r="X123" s="207"/>
      <c r="Y123" s="207"/>
      <c r="Z123" s="207"/>
      <c r="AA123" s="207"/>
      <c r="AB123" s="207"/>
      <c r="AC123" s="207"/>
      <c r="AD123" s="207"/>
      <c r="AE123" s="207"/>
    </row>
    <row r="124" s="2" customFormat="1" ht="22.8" customHeight="1">
      <c r="A124" s="38"/>
      <c r="B124" s="39"/>
      <c r="C124" s="107" t="s">
        <v>132</v>
      </c>
      <c r="D124" s="40"/>
      <c r="E124" s="40"/>
      <c r="F124" s="40"/>
      <c r="G124" s="40"/>
      <c r="H124" s="40"/>
      <c r="I124" s="144"/>
      <c r="J124" s="215">
        <f>BK124</f>
        <v>0</v>
      </c>
      <c r="K124" s="40"/>
      <c r="L124" s="44"/>
      <c r="M124" s="103"/>
      <c r="N124" s="216"/>
      <c r="O124" s="104"/>
      <c r="P124" s="217">
        <f>P125</f>
        <v>0</v>
      </c>
      <c r="Q124" s="104"/>
      <c r="R124" s="217">
        <f>R125</f>
        <v>349.32093449000001</v>
      </c>
      <c r="S124" s="104"/>
      <c r="T124" s="218">
        <f>T125</f>
        <v>63.705000000000005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76</v>
      </c>
      <c r="AU124" s="17" t="s">
        <v>111</v>
      </c>
      <c r="BK124" s="219">
        <f>BK125</f>
        <v>0</v>
      </c>
    </row>
    <row r="125" s="12" customFormat="1" ht="25.92" customHeight="1">
      <c r="A125" s="12"/>
      <c r="B125" s="220"/>
      <c r="C125" s="221"/>
      <c r="D125" s="222" t="s">
        <v>76</v>
      </c>
      <c r="E125" s="223" t="s">
        <v>133</v>
      </c>
      <c r="F125" s="223" t="s">
        <v>134</v>
      </c>
      <c r="G125" s="221"/>
      <c r="H125" s="221"/>
      <c r="I125" s="224"/>
      <c r="J125" s="225">
        <f>BK125</f>
        <v>0</v>
      </c>
      <c r="K125" s="221"/>
      <c r="L125" s="226"/>
      <c r="M125" s="227"/>
      <c r="N125" s="228"/>
      <c r="O125" s="228"/>
      <c r="P125" s="229">
        <f>P126+P163+P174+P212+P215+P232+P239</f>
        <v>0</v>
      </c>
      <c r="Q125" s="228"/>
      <c r="R125" s="229">
        <f>R126+R163+R174+R212+R215+R232+R239</f>
        <v>349.32093449000001</v>
      </c>
      <c r="S125" s="228"/>
      <c r="T125" s="230">
        <f>T126+T163+T174+T212+T215+T232+T239</f>
        <v>63.705000000000005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1" t="s">
        <v>84</v>
      </c>
      <c r="AT125" s="232" t="s">
        <v>76</v>
      </c>
      <c r="AU125" s="232" t="s">
        <v>77</v>
      </c>
      <c r="AY125" s="231" t="s">
        <v>135</v>
      </c>
      <c r="BK125" s="233">
        <f>BK126+BK163+BK174+BK212+BK215+BK232+BK239</f>
        <v>0</v>
      </c>
    </row>
    <row r="126" s="12" customFormat="1" ht="22.8" customHeight="1">
      <c r="A126" s="12"/>
      <c r="B126" s="220"/>
      <c r="C126" s="221"/>
      <c r="D126" s="222" t="s">
        <v>76</v>
      </c>
      <c r="E126" s="234" t="s">
        <v>84</v>
      </c>
      <c r="F126" s="234" t="s">
        <v>238</v>
      </c>
      <c r="G126" s="221"/>
      <c r="H126" s="221"/>
      <c r="I126" s="224"/>
      <c r="J126" s="235">
        <f>BK126</f>
        <v>0</v>
      </c>
      <c r="K126" s="221"/>
      <c r="L126" s="226"/>
      <c r="M126" s="227"/>
      <c r="N126" s="228"/>
      <c r="O126" s="228"/>
      <c r="P126" s="229">
        <f>SUM(P127:P162)</f>
        <v>0</v>
      </c>
      <c r="Q126" s="228"/>
      <c r="R126" s="229">
        <f>SUM(R127:R162)</f>
        <v>0.122808</v>
      </c>
      <c r="S126" s="228"/>
      <c r="T126" s="230">
        <f>SUM(T127:T162)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1" t="s">
        <v>84</v>
      </c>
      <c r="AT126" s="232" t="s">
        <v>76</v>
      </c>
      <c r="AU126" s="232" t="s">
        <v>84</v>
      </c>
      <c r="AY126" s="231" t="s">
        <v>135</v>
      </c>
      <c r="BK126" s="233">
        <f>SUM(BK127:BK162)</f>
        <v>0</v>
      </c>
    </row>
    <row r="127" s="2" customFormat="1" ht="21.75" customHeight="1">
      <c r="A127" s="38"/>
      <c r="B127" s="39"/>
      <c r="C127" s="236" t="s">
        <v>84</v>
      </c>
      <c r="D127" s="236" t="s">
        <v>138</v>
      </c>
      <c r="E127" s="237" t="s">
        <v>396</v>
      </c>
      <c r="F127" s="238" t="s">
        <v>397</v>
      </c>
      <c r="G127" s="239" t="s">
        <v>398</v>
      </c>
      <c r="H127" s="240">
        <v>10</v>
      </c>
      <c r="I127" s="241"/>
      <c r="J127" s="242">
        <f>ROUND(I127*H127,2)</f>
        <v>0</v>
      </c>
      <c r="K127" s="243"/>
      <c r="L127" s="44"/>
      <c r="M127" s="244" t="s">
        <v>1</v>
      </c>
      <c r="N127" s="245" t="s">
        <v>42</v>
      </c>
      <c r="O127" s="91"/>
      <c r="P127" s="246">
        <f>O127*H127</f>
        <v>0</v>
      </c>
      <c r="Q127" s="246">
        <v>0</v>
      </c>
      <c r="R127" s="246">
        <f>Q127*H127</f>
        <v>0</v>
      </c>
      <c r="S127" s="246">
        <v>0</v>
      </c>
      <c r="T127" s="247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8" t="s">
        <v>142</v>
      </c>
      <c r="AT127" s="248" t="s">
        <v>138</v>
      </c>
      <c r="AU127" s="248" t="s">
        <v>86</v>
      </c>
      <c r="AY127" s="17" t="s">
        <v>135</v>
      </c>
      <c r="BE127" s="249">
        <f>IF(N127="základní",J127,0)</f>
        <v>0</v>
      </c>
      <c r="BF127" s="249">
        <f>IF(N127="snížená",J127,0)</f>
        <v>0</v>
      </c>
      <c r="BG127" s="249">
        <f>IF(N127="zákl. přenesená",J127,0)</f>
        <v>0</v>
      </c>
      <c r="BH127" s="249">
        <f>IF(N127="sníž. přenesená",J127,0)</f>
        <v>0</v>
      </c>
      <c r="BI127" s="249">
        <f>IF(N127="nulová",J127,0)</f>
        <v>0</v>
      </c>
      <c r="BJ127" s="17" t="s">
        <v>84</v>
      </c>
      <c r="BK127" s="249">
        <f>ROUND(I127*H127,2)</f>
        <v>0</v>
      </c>
      <c r="BL127" s="17" t="s">
        <v>142</v>
      </c>
      <c r="BM127" s="248" t="s">
        <v>399</v>
      </c>
    </row>
    <row r="128" s="2" customFormat="1" ht="33" customHeight="1">
      <c r="A128" s="38"/>
      <c r="B128" s="39"/>
      <c r="C128" s="236" t="s">
        <v>86</v>
      </c>
      <c r="D128" s="236" t="s">
        <v>138</v>
      </c>
      <c r="E128" s="237" t="s">
        <v>400</v>
      </c>
      <c r="F128" s="238" t="s">
        <v>401</v>
      </c>
      <c r="G128" s="239" t="s">
        <v>402</v>
      </c>
      <c r="H128" s="240">
        <v>5</v>
      </c>
      <c r="I128" s="241"/>
      <c r="J128" s="242">
        <f>ROUND(I128*H128,2)</f>
        <v>0</v>
      </c>
      <c r="K128" s="243"/>
      <c r="L128" s="44"/>
      <c r="M128" s="244" t="s">
        <v>1</v>
      </c>
      <c r="N128" s="245" t="s">
        <v>42</v>
      </c>
      <c r="O128" s="91"/>
      <c r="P128" s="246">
        <f>O128*H128</f>
        <v>0</v>
      </c>
      <c r="Q128" s="246">
        <v>0</v>
      </c>
      <c r="R128" s="246">
        <f>Q128*H128</f>
        <v>0</v>
      </c>
      <c r="S128" s="246">
        <v>0</v>
      </c>
      <c r="T128" s="247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8" t="s">
        <v>142</v>
      </c>
      <c r="AT128" s="248" t="s">
        <v>138</v>
      </c>
      <c r="AU128" s="248" t="s">
        <v>86</v>
      </c>
      <c r="AY128" s="17" t="s">
        <v>135</v>
      </c>
      <c r="BE128" s="249">
        <f>IF(N128="základní",J128,0)</f>
        <v>0</v>
      </c>
      <c r="BF128" s="249">
        <f>IF(N128="snížená",J128,0)</f>
        <v>0</v>
      </c>
      <c r="BG128" s="249">
        <f>IF(N128="zákl. přenesená",J128,0)</f>
        <v>0</v>
      </c>
      <c r="BH128" s="249">
        <f>IF(N128="sníž. přenesená",J128,0)</f>
        <v>0</v>
      </c>
      <c r="BI128" s="249">
        <f>IF(N128="nulová",J128,0)</f>
        <v>0</v>
      </c>
      <c r="BJ128" s="17" t="s">
        <v>84</v>
      </c>
      <c r="BK128" s="249">
        <f>ROUND(I128*H128,2)</f>
        <v>0</v>
      </c>
      <c r="BL128" s="17" t="s">
        <v>142</v>
      </c>
      <c r="BM128" s="248" t="s">
        <v>403</v>
      </c>
    </row>
    <row r="129" s="2" customFormat="1" ht="44.25" customHeight="1">
      <c r="A129" s="38"/>
      <c r="B129" s="39"/>
      <c r="C129" s="236" t="s">
        <v>155</v>
      </c>
      <c r="D129" s="236" t="s">
        <v>138</v>
      </c>
      <c r="E129" s="237" t="s">
        <v>282</v>
      </c>
      <c r="F129" s="238" t="s">
        <v>283</v>
      </c>
      <c r="G129" s="239" t="s">
        <v>280</v>
      </c>
      <c r="H129" s="240">
        <v>124.8</v>
      </c>
      <c r="I129" s="241"/>
      <c r="J129" s="242">
        <f>ROUND(I129*H129,2)</f>
        <v>0</v>
      </c>
      <c r="K129" s="243"/>
      <c r="L129" s="44"/>
      <c r="M129" s="244" t="s">
        <v>1</v>
      </c>
      <c r="N129" s="245" t="s">
        <v>42</v>
      </c>
      <c r="O129" s="91"/>
      <c r="P129" s="246">
        <f>O129*H129</f>
        <v>0</v>
      </c>
      <c r="Q129" s="246">
        <v>0</v>
      </c>
      <c r="R129" s="246">
        <f>Q129*H129</f>
        <v>0</v>
      </c>
      <c r="S129" s="246">
        <v>0</v>
      </c>
      <c r="T129" s="247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8" t="s">
        <v>142</v>
      </c>
      <c r="AT129" s="248" t="s">
        <v>138</v>
      </c>
      <c r="AU129" s="248" t="s">
        <v>86</v>
      </c>
      <c r="AY129" s="17" t="s">
        <v>135</v>
      </c>
      <c r="BE129" s="249">
        <f>IF(N129="základní",J129,0)</f>
        <v>0</v>
      </c>
      <c r="BF129" s="249">
        <f>IF(N129="snížená",J129,0)</f>
        <v>0</v>
      </c>
      <c r="BG129" s="249">
        <f>IF(N129="zákl. přenesená",J129,0)</f>
        <v>0</v>
      </c>
      <c r="BH129" s="249">
        <f>IF(N129="sníž. přenesená",J129,0)</f>
        <v>0</v>
      </c>
      <c r="BI129" s="249">
        <f>IF(N129="nulová",J129,0)</f>
        <v>0</v>
      </c>
      <c r="BJ129" s="17" t="s">
        <v>84</v>
      </c>
      <c r="BK129" s="249">
        <f>ROUND(I129*H129,2)</f>
        <v>0</v>
      </c>
      <c r="BL129" s="17" t="s">
        <v>142</v>
      </c>
      <c r="BM129" s="248" t="s">
        <v>404</v>
      </c>
    </row>
    <row r="130" s="2" customFormat="1" ht="33" customHeight="1">
      <c r="A130" s="38"/>
      <c r="B130" s="39"/>
      <c r="C130" s="236" t="s">
        <v>142</v>
      </c>
      <c r="D130" s="236" t="s">
        <v>138</v>
      </c>
      <c r="E130" s="237" t="s">
        <v>405</v>
      </c>
      <c r="F130" s="238" t="s">
        <v>406</v>
      </c>
      <c r="G130" s="239" t="s">
        <v>280</v>
      </c>
      <c r="H130" s="240">
        <v>342.76999999999998</v>
      </c>
      <c r="I130" s="241"/>
      <c r="J130" s="242">
        <f>ROUND(I130*H130,2)</f>
        <v>0</v>
      </c>
      <c r="K130" s="243"/>
      <c r="L130" s="44"/>
      <c r="M130" s="244" t="s">
        <v>1</v>
      </c>
      <c r="N130" s="245" t="s">
        <v>42</v>
      </c>
      <c r="O130" s="91"/>
      <c r="P130" s="246">
        <f>O130*H130</f>
        <v>0</v>
      </c>
      <c r="Q130" s="246">
        <v>0</v>
      </c>
      <c r="R130" s="246">
        <f>Q130*H130</f>
        <v>0</v>
      </c>
      <c r="S130" s="246">
        <v>0</v>
      </c>
      <c r="T130" s="247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8" t="s">
        <v>142</v>
      </c>
      <c r="AT130" s="248" t="s">
        <v>138</v>
      </c>
      <c r="AU130" s="248" t="s">
        <v>86</v>
      </c>
      <c r="AY130" s="17" t="s">
        <v>135</v>
      </c>
      <c r="BE130" s="249">
        <f>IF(N130="základní",J130,0)</f>
        <v>0</v>
      </c>
      <c r="BF130" s="249">
        <f>IF(N130="snížená",J130,0)</f>
        <v>0</v>
      </c>
      <c r="BG130" s="249">
        <f>IF(N130="zákl. přenesená",J130,0)</f>
        <v>0</v>
      </c>
      <c r="BH130" s="249">
        <f>IF(N130="sníž. přenesená",J130,0)</f>
        <v>0</v>
      </c>
      <c r="BI130" s="249">
        <f>IF(N130="nulová",J130,0)</f>
        <v>0</v>
      </c>
      <c r="BJ130" s="17" t="s">
        <v>84</v>
      </c>
      <c r="BK130" s="249">
        <f>ROUND(I130*H130,2)</f>
        <v>0</v>
      </c>
      <c r="BL130" s="17" t="s">
        <v>142</v>
      </c>
      <c r="BM130" s="248" t="s">
        <v>407</v>
      </c>
    </row>
    <row r="131" s="2" customFormat="1">
      <c r="A131" s="38"/>
      <c r="B131" s="39"/>
      <c r="C131" s="40"/>
      <c r="D131" s="250" t="s">
        <v>144</v>
      </c>
      <c r="E131" s="40"/>
      <c r="F131" s="251" t="s">
        <v>243</v>
      </c>
      <c r="G131" s="40"/>
      <c r="H131" s="40"/>
      <c r="I131" s="144"/>
      <c r="J131" s="40"/>
      <c r="K131" s="40"/>
      <c r="L131" s="44"/>
      <c r="M131" s="252"/>
      <c r="N131" s="253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144</v>
      </c>
      <c r="AU131" s="17" t="s">
        <v>86</v>
      </c>
    </row>
    <row r="132" s="13" customFormat="1">
      <c r="A132" s="13"/>
      <c r="B132" s="258"/>
      <c r="C132" s="259"/>
      <c r="D132" s="250" t="s">
        <v>244</v>
      </c>
      <c r="E132" s="260" t="s">
        <v>1</v>
      </c>
      <c r="F132" s="261" t="s">
        <v>408</v>
      </c>
      <c r="G132" s="259"/>
      <c r="H132" s="262">
        <v>342.76999999999998</v>
      </c>
      <c r="I132" s="263"/>
      <c r="J132" s="259"/>
      <c r="K132" s="259"/>
      <c r="L132" s="264"/>
      <c r="M132" s="265"/>
      <c r="N132" s="266"/>
      <c r="O132" s="266"/>
      <c r="P132" s="266"/>
      <c r="Q132" s="266"/>
      <c r="R132" s="266"/>
      <c r="S132" s="266"/>
      <c r="T132" s="26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8" t="s">
        <v>244</v>
      </c>
      <c r="AU132" s="268" t="s">
        <v>86</v>
      </c>
      <c r="AV132" s="13" t="s">
        <v>86</v>
      </c>
      <c r="AW132" s="13" t="s">
        <v>32</v>
      </c>
      <c r="AX132" s="13" t="s">
        <v>84</v>
      </c>
      <c r="AY132" s="268" t="s">
        <v>135</v>
      </c>
    </row>
    <row r="133" s="2" customFormat="1" ht="44.25" customHeight="1">
      <c r="A133" s="38"/>
      <c r="B133" s="39"/>
      <c r="C133" s="236" t="s">
        <v>148</v>
      </c>
      <c r="D133" s="236" t="s">
        <v>138</v>
      </c>
      <c r="E133" s="237" t="s">
        <v>409</v>
      </c>
      <c r="F133" s="238" t="s">
        <v>410</v>
      </c>
      <c r="G133" s="239" t="s">
        <v>280</v>
      </c>
      <c r="H133" s="240">
        <v>342.76999999999998</v>
      </c>
      <c r="I133" s="241"/>
      <c r="J133" s="242">
        <f>ROUND(I133*H133,2)</f>
        <v>0</v>
      </c>
      <c r="K133" s="243"/>
      <c r="L133" s="44"/>
      <c r="M133" s="244" t="s">
        <v>1</v>
      </c>
      <c r="N133" s="245" t="s">
        <v>42</v>
      </c>
      <c r="O133" s="91"/>
      <c r="P133" s="246">
        <f>O133*H133</f>
        <v>0</v>
      </c>
      <c r="Q133" s="246">
        <v>0</v>
      </c>
      <c r="R133" s="246">
        <f>Q133*H133</f>
        <v>0</v>
      </c>
      <c r="S133" s="246">
        <v>0</v>
      </c>
      <c r="T133" s="24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8" t="s">
        <v>142</v>
      </c>
      <c r="AT133" s="248" t="s">
        <v>138</v>
      </c>
      <c r="AU133" s="248" t="s">
        <v>86</v>
      </c>
      <c r="AY133" s="17" t="s">
        <v>135</v>
      </c>
      <c r="BE133" s="249">
        <f>IF(N133="základní",J133,0)</f>
        <v>0</v>
      </c>
      <c r="BF133" s="249">
        <f>IF(N133="snížená",J133,0)</f>
        <v>0</v>
      </c>
      <c r="BG133" s="249">
        <f>IF(N133="zákl. přenesená",J133,0)</f>
        <v>0</v>
      </c>
      <c r="BH133" s="249">
        <f>IF(N133="sníž. přenesená",J133,0)</f>
        <v>0</v>
      </c>
      <c r="BI133" s="249">
        <f>IF(N133="nulová",J133,0)</f>
        <v>0</v>
      </c>
      <c r="BJ133" s="17" t="s">
        <v>84</v>
      </c>
      <c r="BK133" s="249">
        <f>ROUND(I133*H133,2)</f>
        <v>0</v>
      </c>
      <c r="BL133" s="17" t="s">
        <v>142</v>
      </c>
      <c r="BM133" s="248" t="s">
        <v>411</v>
      </c>
    </row>
    <row r="134" s="2" customFormat="1" ht="33" customHeight="1">
      <c r="A134" s="38"/>
      <c r="B134" s="39"/>
      <c r="C134" s="236" t="s">
        <v>168</v>
      </c>
      <c r="D134" s="236" t="s">
        <v>138</v>
      </c>
      <c r="E134" s="237" t="s">
        <v>412</v>
      </c>
      <c r="F134" s="238" t="s">
        <v>413</v>
      </c>
      <c r="G134" s="239" t="s">
        <v>241</v>
      </c>
      <c r="H134" s="240">
        <v>146.19999999999999</v>
      </c>
      <c r="I134" s="241"/>
      <c r="J134" s="242">
        <f>ROUND(I134*H134,2)</f>
        <v>0</v>
      </c>
      <c r="K134" s="243"/>
      <c r="L134" s="44"/>
      <c r="M134" s="244" t="s">
        <v>1</v>
      </c>
      <c r="N134" s="245" t="s">
        <v>42</v>
      </c>
      <c r="O134" s="91"/>
      <c r="P134" s="246">
        <f>O134*H134</f>
        <v>0</v>
      </c>
      <c r="Q134" s="246">
        <v>0.00084000000000000003</v>
      </c>
      <c r="R134" s="246">
        <f>Q134*H134</f>
        <v>0.122808</v>
      </c>
      <c r="S134" s="246">
        <v>0</v>
      </c>
      <c r="T134" s="247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8" t="s">
        <v>142</v>
      </c>
      <c r="AT134" s="248" t="s">
        <v>138</v>
      </c>
      <c r="AU134" s="248" t="s">
        <v>86</v>
      </c>
      <c r="AY134" s="17" t="s">
        <v>135</v>
      </c>
      <c r="BE134" s="249">
        <f>IF(N134="základní",J134,0)</f>
        <v>0</v>
      </c>
      <c r="BF134" s="249">
        <f>IF(N134="snížená",J134,0)</f>
        <v>0</v>
      </c>
      <c r="BG134" s="249">
        <f>IF(N134="zákl. přenesená",J134,0)</f>
        <v>0</v>
      </c>
      <c r="BH134" s="249">
        <f>IF(N134="sníž. přenesená",J134,0)</f>
        <v>0</v>
      </c>
      <c r="BI134" s="249">
        <f>IF(N134="nulová",J134,0)</f>
        <v>0</v>
      </c>
      <c r="BJ134" s="17" t="s">
        <v>84</v>
      </c>
      <c r="BK134" s="249">
        <f>ROUND(I134*H134,2)</f>
        <v>0</v>
      </c>
      <c r="BL134" s="17" t="s">
        <v>142</v>
      </c>
      <c r="BM134" s="248" t="s">
        <v>414</v>
      </c>
    </row>
    <row r="135" s="13" customFormat="1">
      <c r="A135" s="13"/>
      <c r="B135" s="258"/>
      <c r="C135" s="259"/>
      <c r="D135" s="250" t="s">
        <v>244</v>
      </c>
      <c r="E135" s="260" t="s">
        <v>1</v>
      </c>
      <c r="F135" s="261" t="s">
        <v>415</v>
      </c>
      <c r="G135" s="259"/>
      <c r="H135" s="262">
        <v>146.19999999999999</v>
      </c>
      <c r="I135" s="263"/>
      <c r="J135" s="259"/>
      <c r="K135" s="259"/>
      <c r="L135" s="264"/>
      <c r="M135" s="265"/>
      <c r="N135" s="266"/>
      <c r="O135" s="266"/>
      <c r="P135" s="266"/>
      <c r="Q135" s="266"/>
      <c r="R135" s="266"/>
      <c r="S135" s="266"/>
      <c r="T135" s="26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8" t="s">
        <v>244</v>
      </c>
      <c r="AU135" s="268" t="s">
        <v>86</v>
      </c>
      <c r="AV135" s="13" t="s">
        <v>86</v>
      </c>
      <c r="AW135" s="13" t="s">
        <v>32</v>
      </c>
      <c r="AX135" s="13" t="s">
        <v>84</v>
      </c>
      <c r="AY135" s="268" t="s">
        <v>135</v>
      </c>
    </row>
    <row r="136" s="2" customFormat="1" ht="33" customHeight="1">
      <c r="A136" s="38"/>
      <c r="B136" s="39"/>
      <c r="C136" s="236" t="s">
        <v>172</v>
      </c>
      <c r="D136" s="236" t="s">
        <v>138</v>
      </c>
      <c r="E136" s="237" t="s">
        <v>416</v>
      </c>
      <c r="F136" s="238" t="s">
        <v>417</v>
      </c>
      <c r="G136" s="239" t="s">
        <v>241</v>
      </c>
      <c r="H136" s="240">
        <v>146.19999999999999</v>
      </c>
      <c r="I136" s="241"/>
      <c r="J136" s="242">
        <f>ROUND(I136*H136,2)</f>
        <v>0</v>
      </c>
      <c r="K136" s="243"/>
      <c r="L136" s="44"/>
      <c r="M136" s="244" t="s">
        <v>1</v>
      </c>
      <c r="N136" s="245" t="s">
        <v>42</v>
      </c>
      <c r="O136" s="91"/>
      <c r="P136" s="246">
        <f>O136*H136</f>
        <v>0</v>
      </c>
      <c r="Q136" s="246">
        <v>0</v>
      </c>
      <c r="R136" s="246">
        <f>Q136*H136</f>
        <v>0</v>
      </c>
      <c r="S136" s="246">
        <v>0</v>
      </c>
      <c r="T136" s="247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8" t="s">
        <v>142</v>
      </c>
      <c r="AT136" s="248" t="s">
        <v>138</v>
      </c>
      <c r="AU136" s="248" t="s">
        <v>86</v>
      </c>
      <c r="AY136" s="17" t="s">
        <v>135</v>
      </c>
      <c r="BE136" s="249">
        <f>IF(N136="základní",J136,0)</f>
        <v>0</v>
      </c>
      <c r="BF136" s="249">
        <f>IF(N136="snížená",J136,0)</f>
        <v>0</v>
      </c>
      <c r="BG136" s="249">
        <f>IF(N136="zákl. přenesená",J136,0)</f>
        <v>0</v>
      </c>
      <c r="BH136" s="249">
        <f>IF(N136="sníž. přenesená",J136,0)</f>
        <v>0</v>
      </c>
      <c r="BI136" s="249">
        <f>IF(N136="nulová",J136,0)</f>
        <v>0</v>
      </c>
      <c r="BJ136" s="17" t="s">
        <v>84</v>
      </c>
      <c r="BK136" s="249">
        <f>ROUND(I136*H136,2)</f>
        <v>0</v>
      </c>
      <c r="BL136" s="17" t="s">
        <v>142</v>
      </c>
      <c r="BM136" s="248" t="s">
        <v>418</v>
      </c>
    </row>
    <row r="137" s="13" customFormat="1">
      <c r="A137" s="13"/>
      <c r="B137" s="258"/>
      <c r="C137" s="259"/>
      <c r="D137" s="250" t="s">
        <v>244</v>
      </c>
      <c r="E137" s="260" t="s">
        <v>1</v>
      </c>
      <c r="F137" s="261" t="s">
        <v>415</v>
      </c>
      <c r="G137" s="259"/>
      <c r="H137" s="262">
        <v>146.19999999999999</v>
      </c>
      <c r="I137" s="263"/>
      <c r="J137" s="259"/>
      <c r="K137" s="259"/>
      <c r="L137" s="264"/>
      <c r="M137" s="265"/>
      <c r="N137" s="266"/>
      <c r="O137" s="266"/>
      <c r="P137" s="266"/>
      <c r="Q137" s="266"/>
      <c r="R137" s="266"/>
      <c r="S137" s="266"/>
      <c r="T137" s="26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8" t="s">
        <v>244</v>
      </c>
      <c r="AU137" s="268" t="s">
        <v>86</v>
      </c>
      <c r="AV137" s="13" t="s">
        <v>86</v>
      </c>
      <c r="AW137" s="13" t="s">
        <v>32</v>
      </c>
      <c r="AX137" s="13" t="s">
        <v>84</v>
      </c>
      <c r="AY137" s="268" t="s">
        <v>135</v>
      </c>
    </row>
    <row r="138" s="2" customFormat="1" ht="44.25" customHeight="1">
      <c r="A138" s="38"/>
      <c r="B138" s="39"/>
      <c r="C138" s="236" t="s">
        <v>177</v>
      </c>
      <c r="D138" s="236" t="s">
        <v>138</v>
      </c>
      <c r="E138" s="237" t="s">
        <v>419</v>
      </c>
      <c r="F138" s="238" t="s">
        <v>420</v>
      </c>
      <c r="G138" s="239" t="s">
        <v>280</v>
      </c>
      <c r="H138" s="240">
        <v>342.76999999999998</v>
      </c>
      <c r="I138" s="241"/>
      <c r="J138" s="242">
        <f>ROUND(I138*H138,2)</f>
        <v>0</v>
      </c>
      <c r="K138" s="243"/>
      <c r="L138" s="44"/>
      <c r="M138" s="244" t="s">
        <v>1</v>
      </c>
      <c r="N138" s="245" t="s">
        <v>42</v>
      </c>
      <c r="O138" s="91"/>
      <c r="P138" s="246">
        <f>O138*H138</f>
        <v>0</v>
      </c>
      <c r="Q138" s="246">
        <v>0</v>
      </c>
      <c r="R138" s="246">
        <f>Q138*H138</f>
        <v>0</v>
      </c>
      <c r="S138" s="246">
        <v>0</v>
      </c>
      <c r="T138" s="24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8" t="s">
        <v>142</v>
      </c>
      <c r="AT138" s="248" t="s">
        <v>138</v>
      </c>
      <c r="AU138" s="248" t="s">
        <v>86</v>
      </c>
      <c r="AY138" s="17" t="s">
        <v>135</v>
      </c>
      <c r="BE138" s="249">
        <f>IF(N138="základní",J138,0)</f>
        <v>0</v>
      </c>
      <c r="BF138" s="249">
        <f>IF(N138="snížená",J138,0)</f>
        <v>0</v>
      </c>
      <c r="BG138" s="249">
        <f>IF(N138="zákl. přenesená",J138,0)</f>
        <v>0</v>
      </c>
      <c r="BH138" s="249">
        <f>IF(N138="sníž. přenesená",J138,0)</f>
        <v>0</v>
      </c>
      <c r="BI138" s="249">
        <f>IF(N138="nulová",J138,0)</f>
        <v>0</v>
      </c>
      <c r="BJ138" s="17" t="s">
        <v>84</v>
      </c>
      <c r="BK138" s="249">
        <f>ROUND(I138*H138,2)</f>
        <v>0</v>
      </c>
      <c r="BL138" s="17" t="s">
        <v>142</v>
      </c>
      <c r="BM138" s="248" t="s">
        <v>421</v>
      </c>
    </row>
    <row r="139" s="13" customFormat="1">
      <c r="A139" s="13"/>
      <c r="B139" s="258"/>
      <c r="C139" s="259"/>
      <c r="D139" s="250" t="s">
        <v>244</v>
      </c>
      <c r="E139" s="260" t="s">
        <v>1</v>
      </c>
      <c r="F139" s="261" t="s">
        <v>422</v>
      </c>
      <c r="G139" s="259"/>
      <c r="H139" s="262">
        <v>342.76999999999998</v>
      </c>
      <c r="I139" s="263"/>
      <c r="J139" s="259"/>
      <c r="K139" s="259"/>
      <c r="L139" s="264"/>
      <c r="M139" s="265"/>
      <c r="N139" s="266"/>
      <c r="O139" s="266"/>
      <c r="P139" s="266"/>
      <c r="Q139" s="266"/>
      <c r="R139" s="266"/>
      <c r="S139" s="266"/>
      <c r="T139" s="26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8" t="s">
        <v>244</v>
      </c>
      <c r="AU139" s="268" t="s">
        <v>86</v>
      </c>
      <c r="AV139" s="13" t="s">
        <v>86</v>
      </c>
      <c r="AW139" s="13" t="s">
        <v>32</v>
      </c>
      <c r="AX139" s="13" t="s">
        <v>84</v>
      </c>
      <c r="AY139" s="268" t="s">
        <v>135</v>
      </c>
    </row>
    <row r="140" s="2" customFormat="1" ht="44.25" customHeight="1">
      <c r="A140" s="38"/>
      <c r="B140" s="39"/>
      <c r="C140" s="236" t="s">
        <v>136</v>
      </c>
      <c r="D140" s="236" t="s">
        <v>138</v>
      </c>
      <c r="E140" s="237" t="s">
        <v>298</v>
      </c>
      <c r="F140" s="238" t="s">
        <v>423</v>
      </c>
      <c r="G140" s="239" t="s">
        <v>280</v>
      </c>
      <c r="H140" s="240">
        <v>320.75999999999999</v>
      </c>
      <c r="I140" s="241"/>
      <c r="J140" s="242">
        <f>ROUND(I140*H140,2)</f>
        <v>0</v>
      </c>
      <c r="K140" s="243"/>
      <c r="L140" s="44"/>
      <c r="M140" s="244" t="s">
        <v>1</v>
      </c>
      <c r="N140" s="245" t="s">
        <v>42</v>
      </c>
      <c r="O140" s="91"/>
      <c r="P140" s="246">
        <f>O140*H140</f>
        <v>0</v>
      </c>
      <c r="Q140" s="246">
        <v>0</v>
      </c>
      <c r="R140" s="246">
        <f>Q140*H140</f>
        <v>0</v>
      </c>
      <c r="S140" s="246">
        <v>0</v>
      </c>
      <c r="T140" s="247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8" t="s">
        <v>142</v>
      </c>
      <c r="AT140" s="248" t="s">
        <v>138</v>
      </c>
      <c r="AU140" s="248" t="s">
        <v>86</v>
      </c>
      <c r="AY140" s="17" t="s">
        <v>135</v>
      </c>
      <c r="BE140" s="249">
        <f>IF(N140="základní",J140,0)</f>
        <v>0</v>
      </c>
      <c r="BF140" s="249">
        <f>IF(N140="snížená",J140,0)</f>
        <v>0</v>
      </c>
      <c r="BG140" s="249">
        <f>IF(N140="zákl. přenesená",J140,0)</f>
        <v>0</v>
      </c>
      <c r="BH140" s="249">
        <f>IF(N140="sníž. přenesená",J140,0)</f>
        <v>0</v>
      </c>
      <c r="BI140" s="249">
        <f>IF(N140="nulová",J140,0)</f>
        <v>0</v>
      </c>
      <c r="BJ140" s="17" t="s">
        <v>84</v>
      </c>
      <c r="BK140" s="249">
        <f>ROUND(I140*H140,2)</f>
        <v>0</v>
      </c>
      <c r="BL140" s="17" t="s">
        <v>142</v>
      </c>
      <c r="BM140" s="248" t="s">
        <v>424</v>
      </c>
    </row>
    <row r="141" s="13" customFormat="1">
      <c r="A141" s="13"/>
      <c r="B141" s="258"/>
      <c r="C141" s="259"/>
      <c r="D141" s="250" t="s">
        <v>244</v>
      </c>
      <c r="E141" s="260" t="s">
        <v>1</v>
      </c>
      <c r="F141" s="261" t="s">
        <v>425</v>
      </c>
      <c r="G141" s="259"/>
      <c r="H141" s="262">
        <v>320.75999999999999</v>
      </c>
      <c r="I141" s="263"/>
      <c r="J141" s="259"/>
      <c r="K141" s="259"/>
      <c r="L141" s="264"/>
      <c r="M141" s="265"/>
      <c r="N141" s="266"/>
      <c r="O141" s="266"/>
      <c r="P141" s="266"/>
      <c r="Q141" s="266"/>
      <c r="R141" s="266"/>
      <c r="S141" s="266"/>
      <c r="T141" s="26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8" t="s">
        <v>244</v>
      </c>
      <c r="AU141" s="268" t="s">
        <v>86</v>
      </c>
      <c r="AV141" s="13" t="s">
        <v>86</v>
      </c>
      <c r="AW141" s="13" t="s">
        <v>32</v>
      </c>
      <c r="AX141" s="13" t="s">
        <v>84</v>
      </c>
      <c r="AY141" s="268" t="s">
        <v>135</v>
      </c>
    </row>
    <row r="142" s="2" customFormat="1" ht="55.5" customHeight="1">
      <c r="A142" s="38"/>
      <c r="B142" s="39"/>
      <c r="C142" s="236" t="s">
        <v>184</v>
      </c>
      <c r="D142" s="236" t="s">
        <v>138</v>
      </c>
      <c r="E142" s="237" t="s">
        <v>303</v>
      </c>
      <c r="F142" s="238" t="s">
        <v>426</v>
      </c>
      <c r="G142" s="239" t="s">
        <v>280</v>
      </c>
      <c r="H142" s="240">
        <v>2245.3200000000002</v>
      </c>
      <c r="I142" s="241"/>
      <c r="J142" s="242">
        <f>ROUND(I142*H142,2)</f>
        <v>0</v>
      </c>
      <c r="K142" s="243"/>
      <c r="L142" s="44"/>
      <c r="M142" s="244" t="s">
        <v>1</v>
      </c>
      <c r="N142" s="245" t="s">
        <v>42</v>
      </c>
      <c r="O142" s="91"/>
      <c r="P142" s="246">
        <f>O142*H142</f>
        <v>0</v>
      </c>
      <c r="Q142" s="246">
        <v>0</v>
      </c>
      <c r="R142" s="246">
        <f>Q142*H142</f>
        <v>0</v>
      </c>
      <c r="S142" s="246">
        <v>0</v>
      </c>
      <c r="T142" s="24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8" t="s">
        <v>142</v>
      </c>
      <c r="AT142" s="248" t="s">
        <v>138</v>
      </c>
      <c r="AU142" s="248" t="s">
        <v>86</v>
      </c>
      <c r="AY142" s="17" t="s">
        <v>135</v>
      </c>
      <c r="BE142" s="249">
        <f>IF(N142="základní",J142,0)</f>
        <v>0</v>
      </c>
      <c r="BF142" s="249">
        <f>IF(N142="snížená",J142,0)</f>
        <v>0</v>
      </c>
      <c r="BG142" s="249">
        <f>IF(N142="zákl. přenesená",J142,0)</f>
        <v>0</v>
      </c>
      <c r="BH142" s="249">
        <f>IF(N142="sníž. přenesená",J142,0)</f>
        <v>0</v>
      </c>
      <c r="BI142" s="249">
        <f>IF(N142="nulová",J142,0)</f>
        <v>0</v>
      </c>
      <c r="BJ142" s="17" t="s">
        <v>84</v>
      </c>
      <c r="BK142" s="249">
        <f>ROUND(I142*H142,2)</f>
        <v>0</v>
      </c>
      <c r="BL142" s="17" t="s">
        <v>142</v>
      </c>
      <c r="BM142" s="248" t="s">
        <v>427</v>
      </c>
    </row>
    <row r="143" s="2" customFormat="1">
      <c r="A143" s="38"/>
      <c r="B143" s="39"/>
      <c r="C143" s="40"/>
      <c r="D143" s="250" t="s">
        <v>144</v>
      </c>
      <c r="E143" s="40"/>
      <c r="F143" s="251" t="s">
        <v>428</v>
      </c>
      <c r="G143" s="40"/>
      <c r="H143" s="40"/>
      <c r="I143" s="144"/>
      <c r="J143" s="40"/>
      <c r="K143" s="40"/>
      <c r="L143" s="44"/>
      <c r="M143" s="252"/>
      <c r="N143" s="253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144</v>
      </c>
      <c r="AU143" s="17" t="s">
        <v>86</v>
      </c>
    </row>
    <row r="144" s="13" customFormat="1">
      <c r="A144" s="13"/>
      <c r="B144" s="258"/>
      <c r="C144" s="259"/>
      <c r="D144" s="250" t="s">
        <v>244</v>
      </c>
      <c r="E144" s="259"/>
      <c r="F144" s="261" t="s">
        <v>429</v>
      </c>
      <c r="G144" s="259"/>
      <c r="H144" s="262">
        <v>2245.3200000000002</v>
      </c>
      <c r="I144" s="263"/>
      <c r="J144" s="259"/>
      <c r="K144" s="259"/>
      <c r="L144" s="264"/>
      <c r="M144" s="265"/>
      <c r="N144" s="266"/>
      <c r="O144" s="266"/>
      <c r="P144" s="266"/>
      <c r="Q144" s="266"/>
      <c r="R144" s="266"/>
      <c r="S144" s="266"/>
      <c r="T144" s="26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8" t="s">
        <v>244</v>
      </c>
      <c r="AU144" s="268" t="s">
        <v>86</v>
      </c>
      <c r="AV144" s="13" t="s">
        <v>86</v>
      </c>
      <c r="AW144" s="13" t="s">
        <v>4</v>
      </c>
      <c r="AX144" s="13" t="s">
        <v>84</v>
      </c>
      <c r="AY144" s="268" t="s">
        <v>135</v>
      </c>
    </row>
    <row r="145" s="2" customFormat="1" ht="33" customHeight="1">
      <c r="A145" s="38"/>
      <c r="B145" s="39"/>
      <c r="C145" s="236" t="s">
        <v>188</v>
      </c>
      <c r="D145" s="236" t="s">
        <v>138</v>
      </c>
      <c r="E145" s="237" t="s">
        <v>308</v>
      </c>
      <c r="F145" s="238" t="s">
        <v>309</v>
      </c>
      <c r="G145" s="239" t="s">
        <v>280</v>
      </c>
      <c r="H145" s="240">
        <v>50</v>
      </c>
      <c r="I145" s="241"/>
      <c r="J145" s="242">
        <f>ROUND(I145*H145,2)</f>
        <v>0</v>
      </c>
      <c r="K145" s="243"/>
      <c r="L145" s="44"/>
      <c r="M145" s="244" t="s">
        <v>1</v>
      </c>
      <c r="N145" s="245" t="s">
        <v>42</v>
      </c>
      <c r="O145" s="91"/>
      <c r="P145" s="246">
        <f>O145*H145</f>
        <v>0</v>
      </c>
      <c r="Q145" s="246">
        <v>0</v>
      </c>
      <c r="R145" s="246">
        <f>Q145*H145</f>
        <v>0</v>
      </c>
      <c r="S145" s="246">
        <v>0</v>
      </c>
      <c r="T145" s="24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8" t="s">
        <v>142</v>
      </c>
      <c r="AT145" s="248" t="s">
        <v>138</v>
      </c>
      <c r="AU145" s="248" t="s">
        <v>86</v>
      </c>
      <c r="AY145" s="17" t="s">
        <v>135</v>
      </c>
      <c r="BE145" s="249">
        <f>IF(N145="základní",J145,0)</f>
        <v>0</v>
      </c>
      <c r="BF145" s="249">
        <f>IF(N145="snížená",J145,0)</f>
        <v>0</v>
      </c>
      <c r="BG145" s="249">
        <f>IF(N145="zákl. přenesená",J145,0)</f>
        <v>0</v>
      </c>
      <c r="BH145" s="249">
        <f>IF(N145="sníž. přenesená",J145,0)</f>
        <v>0</v>
      </c>
      <c r="BI145" s="249">
        <f>IF(N145="nulová",J145,0)</f>
        <v>0</v>
      </c>
      <c r="BJ145" s="17" t="s">
        <v>84</v>
      </c>
      <c r="BK145" s="249">
        <f>ROUND(I145*H145,2)</f>
        <v>0</v>
      </c>
      <c r="BL145" s="17" t="s">
        <v>142</v>
      </c>
      <c r="BM145" s="248" t="s">
        <v>430</v>
      </c>
    </row>
    <row r="146" s="2" customFormat="1">
      <c r="A146" s="38"/>
      <c r="B146" s="39"/>
      <c r="C146" s="40"/>
      <c r="D146" s="250" t="s">
        <v>144</v>
      </c>
      <c r="E146" s="40"/>
      <c r="F146" s="251" t="s">
        <v>243</v>
      </c>
      <c r="G146" s="40"/>
      <c r="H146" s="40"/>
      <c r="I146" s="144"/>
      <c r="J146" s="40"/>
      <c r="K146" s="40"/>
      <c r="L146" s="44"/>
      <c r="M146" s="252"/>
      <c r="N146" s="253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144</v>
      </c>
      <c r="AU146" s="17" t="s">
        <v>86</v>
      </c>
    </row>
    <row r="147" s="2" customFormat="1" ht="16.5" customHeight="1">
      <c r="A147" s="38"/>
      <c r="B147" s="39"/>
      <c r="C147" s="236" t="s">
        <v>194</v>
      </c>
      <c r="D147" s="236" t="s">
        <v>138</v>
      </c>
      <c r="E147" s="237" t="s">
        <v>315</v>
      </c>
      <c r="F147" s="238" t="s">
        <v>316</v>
      </c>
      <c r="G147" s="239" t="s">
        <v>280</v>
      </c>
      <c r="H147" s="240">
        <v>320.75999999999999</v>
      </c>
      <c r="I147" s="241"/>
      <c r="J147" s="242">
        <f>ROUND(I147*H147,2)</f>
        <v>0</v>
      </c>
      <c r="K147" s="243"/>
      <c r="L147" s="44"/>
      <c r="M147" s="244" t="s">
        <v>1</v>
      </c>
      <c r="N147" s="245" t="s">
        <v>42</v>
      </c>
      <c r="O147" s="91"/>
      <c r="P147" s="246">
        <f>O147*H147</f>
        <v>0</v>
      </c>
      <c r="Q147" s="246">
        <v>0</v>
      </c>
      <c r="R147" s="246">
        <f>Q147*H147</f>
        <v>0</v>
      </c>
      <c r="S147" s="246">
        <v>0</v>
      </c>
      <c r="T147" s="247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8" t="s">
        <v>142</v>
      </c>
      <c r="AT147" s="248" t="s">
        <v>138</v>
      </c>
      <c r="AU147" s="248" t="s">
        <v>86</v>
      </c>
      <c r="AY147" s="17" t="s">
        <v>135</v>
      </c>
      <c r="BE147" s="249">
        <f>IF(N147="základní",J147,0)</f>
        <v>0</v>
      </c>
      <c r="BF147" s="249">
        <f>IF(N147="snížená",J147,0)</f>
        <v>0</v>
      </c>
      <c r="BG147" s="249">
        <f>IF(N147="zákl. přenesená",J147,0)</f>
        <v>0</v>
      </c>
      <c r="BH147" s="249">
        <f>IF(N147="sníž. přenesená",J147,0)</f>
        <v>0</v>
      </c>
      <c r="BI147" s="249">
        <f>IF(N147="nulová",J147,0)</f>
        <v>0</v>
      </c>
      <c r="BJ147" s="17" t="s">
        <v>84</v>
      </c>
      <c r="BK147" s="249">
        <f>ROUND(I147*H147,2)</f>
        <v>0</v>
      </c>
      <c r="BL147" s="17" t="s">
        <v>142</v>
      </c>
      <c r="BM147" s="248" t="s">
        <v>431</v>
      </c>
    </row>
    <row r="148" s="2" customFormat="1" ht="21.75" customHeight="1">
      <c r="A148" s="38"/>
      <c r="B148" s="39"/>
      <c r="C148" s="236" t="s">
        <v>198</v>
      </c>
      <c r="D148" s="236" t="s">
        <v>138</v>
      </c>
      <c r="E148" s="237" t="s">
        <v>318</v>
      </c>
      <c r="F148" s="238" t="s">
        <v>432</v>
      </c>
      <c r="G148" s="239" t="s">
        <v>253</v>
      </c>
      <c r="H148" s="240">
        <v>561.33000000000004</v>
      </c>
      <c r="I148" s="241"/>
      <c r="J148" s="242">
        <f>ROUND(I148*H148,2)</f>
        <v>0</v>
      </c>
      <c r="K148" s="243"/>
      <c r="L148" s="44"/>
      <c r="M148" s="244" t="s">
        <v>1</v>
      </c>
      <c r="N148" s="245" t="s">
        <v>42</v>
      </c>
      <c r="O148" s="91"/>
      <c r="P148" s="246">
        <f>O148*H148</f>
        <v>0</v>
      </c>
      <c r="Q148" s="246">
        <v>0</v>
      </c>
      <c r="R148" s="246">
        <f>Q148*H148</f>
        <v>0</v>
      </c>
      <c r="S148" s="246">
        <v>0</v>
      </c>
      <c r="T148" s="24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8" t="s">
        <v>142</v>
      </c>
      <c r="AT148" s="248" t="s">
        <v>138</v>
      </c>
      <c r="AU148" s="248" t="s">
        <v>86</v>
      </c>
      <c r="AY148" s="17" t="s">
        <v>135</v>
      </c>
      <c r="BE148" s="249">
        <f>IF(N148="základní",J148,0)</f>
        <v>0</v>
      </c>
      <c r="BF148" s="249">
        <f>IF(N148="snížená",J148,0)</f>
        <v>0</v>
      </c>
      <c r="BG148" s="249">
        <f>IF(N148="zákl. přenesená",J148,0)</f>
        <v>0</v>
      </c>
      <c r="BH148" s="249">
        <f>IF(N148="sníž. přenesená",J148,0)</f>
        <v>0</v>
      </c>
      <c r="BI148" s="249">
        <f>IF(N148="nulová",J148,0)</f>
        <v>0</v>
      </c>
      <c r="BJ148" s="17" t="s">
        <v>84</v>
      </c>
      <c r="BK148" s="249">
        <f>ROUND(I148*H148,2)</f>
        <v>0</v>
      </c>
      <c r="BL148" s="17" t="s">
        <v>142</v>
      </c>
      <c r="BM148" s="248" t="s">
        <v>433</v>
      </c>
    </row>
    <row r="149" s="13" customFormat="1">
      <c r="A149" s="13"/>
      <c r="B149" s="258"/>
      <c r="C149" s="259"/>
      <c r="D149" s="250" t="s">
        <v>244</v>
      </c>
      <c r="E149" s="259"/>
      <c r="F149" s="261" t="s">
        <v>434</v>
      </c>
      <c r="G149" s="259"/>
      <c r="H149" s="262">
        <v>561.33000000000004</v>
      </c>
      <c r="I149" s="263"/>
      <c r="J149" s="259"/>
      <c r="K149" s="259"/>
      <c r="L149" s="264"/>
      <c r="M149" s="265"/>
      <c r="N149" s="266"/>
      <c r="O149" s="266"/>
      <c r="P149" s="266"/>
      <c r="Q149" s="266"/>
      <c r="R149" s="266"/>
      <c r="S149" s="266"/>
      <c r="T149" s="26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8" t="s">
        <v>244</v>
      </c>
      <c r="AU149" s="268" t="s">
        <v>86</v>
      </c>
      <c r="AV149" s="13" t="s">
        <v>86</v>
      </c>
      <c r="AW149" s="13" t="s">
        <v>4</v>
      </c>
      <c r="AX149" s="13" t="s">
        <v>84</v>
      </c>
      <c r="AY149" s="268" t="s">
        <v>135</v>
      </c>
    </row>
    <row r="150" s="2" customFormat="1" ht="33" customHeight="1">
      <c r="A150" s="38"/>
      <c r="B150" s="39"/>
      <c r="C150" s="236" t="s">
        <v>204</v>
      </c>
      <c r="D150" s="236" t="s">
        <v>138</v>
      </c>
      <c r="E150" s="237" t="s">
        <v>435</v>
      </c>
      <c r="F150" s="238" t="s">
        <v>436</v>
      </c>
      <c r="G150" s="239" t="s">
        <v>280</v>
      </c>
      <c r="H150" s="240">
        <v>3.2599999999999998</v>
      </c>
      <c r="I150" s="241"/>
      <c r="J150" s="242">
        <f>ROUND(I150*H150,2)</f>
        <v>0</v>
      </c>
      <c r="K150" s="243"/>
      <c r="L150" s="44"/>
      <c r="M150" s="244" t="s">
        <v>1</v>
      </c>
      <c r="N150" s="245" t="s">
        <v>42</v>
      </c>
      <c r="O150" s="91"/>
      <c r="P150" s="246">
        <f>O150*H150</f>
        <v>0</v>
      </c>
      <c r="Q150" s="246">
        <v>0</v>
      </c>
      <c r="R150" s="246">
        <f>Q150*H150</f>
        <v>0</v>
      </c>
      <c r="S150" s="246">
        <v>0</v>
      </c>
      <c r="T150" s="247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8" t="s">
        <v>142</v>
      </c>
      <c r="AT150" s="248" t="s">
        <v>138</v>
      </c>
      <c r="AU150" s="248" t="s">
        <v>86</v>
      </c>
      <c r="AY150" s="17" t="s">
        <v>135</v>
      </c>
      <c r="BE150" s="249">
        <f>IF(N150="základní",J150,0)</f>
        <v>0</v>
      </c>
      <c r="BF150" s="249">
        <f>IF(N150="snížená",J150,0)</f>
        <v>0</v>
      </c>
      <c r="BG150" s="249">
        <f>IF(N150="zákl. přenesená",J150,0)</f>
        <v>0</v>
      </c>
      <c r="BH150" s="249">
        <f>IF(N150="sníž. přenesená",J150,0)</f>
        <v>0</v>
      </c>
      <c r="BI150" s="249">
        <f>IF(N150="nulová",J150,0)</f>
        <v>0</v>
      </c>
      <c r="BJ150" s="17" t="s">
        <v>84</v>
      </c>
      <c r="BK150" s="249">
        <f>ROUND(I150*H150,2)</f>
        <v>0</v>
      </c>
      <c r="BL150" s="17" t="s">
        <v>142</v>
      </c>
      <c r="BM150" s="248" t="s">
        <v>437</v>
      </c>
    </row>
    <row r="151" s="2" customFormat="1">
      <c r="A151" s="38"/>
      <c r="B151" s="39"/>
      <c r="C151" s="40"/>
      <c r="D151" s="250" t="s">
        <v>144</v>
      </c>
      <c r="E151" s="40"/>
      <c r="F151" s="251" t="s">
        <v>243</v>
      </c>
      <c r="G151" s="40"/>
      <c r="H151" s="40"/>
      <c r="I151" s="144"/>
      <c r="J151" s="40"/>
      <c r="K151" s="40"/>
      <c r="L151" s="44"/>
      <c r="M151" s="252"/>
      <c r="N151" s="253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144</v>
      </c>
      <c r="AU151" s="17" t="s">
        <v>86</v>
      </c>
    </row>
    <row r="152" s="13" customFormat="1">
      <c r="A152" s="13"/>
      <c r="B152" s="258"/>
      <c r="C152" s="259"/>
      <c r="D152" s="250" t="s">
        <v>244</v>
      </c>
      <c r="E152" s="260" t="s">
        <v>1</v>
      </c>
      <c r="F152" s="261" t="s">
        <v>438</v>
      </c>
      <c r="G152" s="259"/>
      <c r="H152" s="262">
        <v>3.2599999999999998</v>
      </c>
      <c r="I152" s="263"/>
      <c r="J152" s="259"/>
      <c r="K152" s="259"/>
      <c r="L152" s="264"/>
      <c r="M152" s="265"/>
      <c r="N152" s="266"/>
      <c r="O152" s="266"/>
      <c r="P152" s="266"/>
      <c r="Q152" s="266"/>
      <c r="R152" s="266"/>
      <c r="S152" s="266"/>
      <c r="T152" s="26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8" t="s">
        <v>244</v>
      </c>
      <c r="AU152" s="268" t="s">
        <v>86</v>
      </c>
      <c r="AV152" s="13" t="s">
        <v>86</v>
      </c>
      <c r="AW152" s="13" t="s">
        <v>32</v>
      </c>
      <c r="AX152" s="13" t="s">
        <v>84</v>
      </c>
      <c r="AY152" s="268" t="s">
        <v>135</v>
      </c>
    </row>
    <row r="153" s="2" customFormat="1" ht="21.75" customHeight="1">
      <c r="A153" s="38"/>
      <c r="B153" s="39"/>
      <c r="C153" s="236" t="s">
        <v>8</v>
      </c>
      <c r="D153" s="236" t="s">
        <v>138</v>
      </c>
      <c r="E153" s="237" t="s">
        <v>322</v>
      </c>
      <c r="F153" s="238" t="s">
        <v>439</v>
      </c>
      <c r="G153" s="239" t="s">
        <v>241</v>
      </c>
      <c r="H153" s="240">
        <v>44.039999999999999</v>
      </c>
      <c r="I153" s="241"/>
      <c r="J153" s="242">
        <f>ROUND(I153*H153,2)</f>
        <v>0</v>
      </c>
      <c r="K153" s="243"/>
      <c r="L153" s="44"/>
      <c r="M153" s="244" t="s">
        <v>1</v>
      </c>
      <c r="N153" s="245" t="s">
        <v>42</v>
      </c>
      <c r="O153" s="91"/>
      <c r="P153" s="246">
        <f>O153*H153</f>
        <v>0</v>
      </c>
      <c r="Q153" s="246">
        <v>0</v>
      </c>
      <c r="R153" s="246">
        <f>Q153*H153</f>
        <v>0</v>
      </c>
      <c r="S153" s="246">
        <v>0</v>
      </c>
      <c r="T153" s="247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8" t="s">
        <v>142</v>
      </c>
      <c r="AT153" s="248" t="s">
        <v>138</v>
      </c>
      <c r="AU153" s="248" t="s">
        <v>86</v>
      </c>
      <c r="AY153" s="17" t="s">
        <v>135</v>
      </c>
      <c r="BE153" s="249">
        <f>IF(N153="základní",J153,0)</f>
        <v>0</v>
      </c>
      <c r="BF153" s="249">
        <f>IF(N153="snížená",J153,0)</f>
        <v>0</v>
      </c>
      <c r="BG153" s="249">
        <f>IF(N153="zákl. přenesená",J153,0)</f>
        <v>0</v>
      </c>
      <c r="BH153" s="249">
        <f>IF(N153="sníž. přenesená",J153,0)</f>
        <v>0</v>
      </c>
      <c r="BI153" s="249">
        <f>IF(N153="nulová",J153,0)</f>
        <v>0</v>
      </c>
      <c r="BJ153" s="17" t="s">
        <v>84</v>
      </c>
      <c r="BK153" s="249">
        <f>ROUND(I153*H153,2)</f>
        <v>0</v>
      </c>
      <c r="BL153" s="17" t="s">
        <v>142</v>
      </c>
      <c r="BM153" s="248" t="s">
        <v>440</v>
      </c>
    </row>
    <row r="154" s="13" customFormat="1">
      <c r="A154" s="13"/>
      <c r="B154" s="258"/>
      <c r="C154" s="259"/>
      <c r="D154" s="250" t="s">
        <v>244</v>
      </c>
      <c r="E154" s="260" t="s">
        <v>1</v>
      </c>
      <c r="F154" s="261" t="s">
        <v>441</v>
      </c>
      <c r="G154" s="259"/>
      <c r="H154" s="262">
        <v>18.492000000000001</v>
      </c>
      <c r="I154" s="263"/>
      <c r="J154" s="259"/>
      <c r="K154" s="259"/>
      <c r="L154" s="264"/>
      <c r="M154" s="265"/>
      <c r="N154" s="266"/>
      <c r="O154" s="266"/>
      <c r="P154" s="266"/>
      <c r="Q154" s="266"/>
      <c r="R154" s="266"/>
      <c r="S154" s="266"/>
      <c r="T154" s="26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8" t="s">
        <v>244</v>
      </c>
      <c r="AU154" s="268" t="s">
        <v>86</v>
      </c>
      <c r="AV154" s="13" t="s">
        <v>86</v>
      </c>
      <c r="AW154" s="13" t="s">
        <v>32</v>
      </c>
      <c r="AX154" s="13" t="s">
        <v>77</v>
      </c>
      <c r="AY154" s="268" t="s">
        <v>135</v>
      </c>
    </row>
    <row r="155" s="13" customFormat="1">
      <c r="A155" s="13"/>
      <c r="B155" s="258"/>
      <c r="C155" s="259"/>
      <c r="D155" s="250" t="s">
        <v>244</v>
      </c>
      <c r="E155" s="260" t="s">
        <v>1</v>
      </c>
      <c r="F155" s="261" t="s">
        <v>442</v>
      </c>
      <c r="G155" s="259"/>
      <c r="H155" s="262">
        <v>8.6159999999999997</v>
      </c>
      <c r="I155" s="263"/>
      <c r="J155" s="259"/>
      <c r="K155" s="259"/>
      <c r="L155" s="264"/>
      <c r="M155" s="265"/>
      <c r="N155" s="266"/>
      <c r="O155" s="266"/>
      <c r="P155" s="266"/>
      <c r="Q155" s="266"/>
      <c r="R155" s="266"/>
      <c r="S155" s="266"/>
      <c r="T155" s="26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8" t="s">
        <v>244</v>
      </c>
      <c r="AU155" s="268" t="s">
        <v>86</v>
      </c>
      <c r="AV155" s="13" t="s">
        <v>86</v>
      </c>
      <c r="AW155" s="13" t="s">
        <v>32</v>
      </c>
      <c r="AX155" s="13" t="s">
        <v>77</v>
      </c>
      <c r="AY155" s="268" t="s">
        <v>135</v>
      </c>
    </row>
    <row r="156" s="13" customFormat="1">
      <c r="A156" s="13"/>
      <c r="B156" s="258"/>
      <c r="C156" s="259"/>
      <c r="D156" s="250" t="s">
        <v>244</v>
      </c>
      <c r="E156" s="260" t="s">
        <v>1</v>
      </c>
      <c r="F156" s="261" t="s">
        <v>443</v>
      </c>
      <c r="G156" s="259"/>
      <c r="H156" s="262">
        <v>12.215999999999999</v>
      </c>
      <c r="I156" s="263"/>
      <c r="J156" s="259"/>
      <c r="K156" s="259"/>
      <c r="L156" s="264"/>
      <c r="M156" s="265"/>
      <c r="N156" s="266"/>
      <c r="O156" s="266"/>
      <c r="P156" s="266"/>
      <c r="Q156" s="266"/>
      <c r="R156" s="266"/>
      <c r="S156" s="266"/>
      <c r="T156" s="26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8" t="s">
        <v>244</v>
      </c>
      <c r="AU156" s="268" t="s">
        <v>86</v>
      </c>
      <c r="AV156" s="13" t="s">
        <v>86</v>
      </c>
      <c r="AW156" s="13" t="s">
        <v>32</v>
      </c>
      <c r="AX156" s="13" t="s">
        <v>77</v>
      </c>
      <c r="AY156" s="268" t="s">
        <v>135</v>
      </c>
    </row>
    <row r="157" s="13" customFormat="1">
      <c r="A157" s="13"/>
      <c r="B157" s="258"/>
      <c r="C157" s="259"/>
      <c r="D157" s="250" t="s">
        <v>244</v>
      </c>
      <c r="E157" s="260" t="s">
        <v>1</v>
      </c>
      <c r="F157" s="261" t="s">
        <v>444</v>
      </c>
      <c r="G157" s="259"/>
      <c r="H157" s="262">
        <v>4.7160000000000002</v>
      </c>
      <c r="I157" s="263"/>
      <c r="J157" s="259"/>
      <c r="K157" s="259"/>
      <c r="L157" s="264"/>
      <c r="M157" s="265"/>
      <c r="N157" s="266"/>
      <c r="O157" s="266"/>
      <c r="P157" s="266"/>
      <c r="Q157" s="266"/>
      <c r="R157" s="266"/>
      <c r="S157" s="266"/>
      <c r="T157" s="26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8" t="s">
        <v>244</v>
      </c>
      <c r="AU157" s="268" t="s">
        <v>86</v>
      </c>
      <c r="AV157" s="13" t="s">
        <v>86</v>
      </c>
      <c r="AW157" s="13" t="s">
        <v>32</v>
      </c>
      <c r="AX157" s="13" t="s">
        <v>77</v>
      </c>
      <c r="AY157" s="268" t="s">
        <v>135</v>
      </c>
    </row>
    <row r="158" s="14" customFormat="1">
      <c r="A158" s="14"/>
      <c r="B158" s="272"/>
      <c r="C158" s="273"/>
      <c r="D158" s="250" t="s">
        <v>244</v>
      </c>
      <c r="E158" s="274" t="s">
        <v>1</v>
      </c>
      <c r="F158" s="275" t="s">
        <v>327</v>
      </c>
      <c r="G158" s="273"/>
      <c r="H158" s="276">
        <v>44.039999999999999</v>
      </c>
      <c r="I158" s="277"/>
      <c r="J158" s="273"/>
      <c r="K158" s="273"/>
      <c r="L158" s="278"/>
      <c r="M158" s="279"/>
      <c r="N158" s="280"/>
      <c r="O158" s="280"/>
      <c r="P158" s="280"/>
      <c r="Q158" s="280"/>
      <c r="R158" s="280"/>
      <c r="S158" s="280"/>
      <c r="T158" s="28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82" t="s">
        <v>244</v>
      </c>
      <c r="AU158" s="282" t="s">
        <v>86</v>
      </c>
      <c r="AV158" s="14" t="s">
        <v>142</v>
      </c>
      <c r="AW158" s="14" t="s">
        <v>4</v>
      </c>
      <c r="AX158" s="14" t="s">
        <v>84</v>
      </c>
      <c r="AY158" s="282" t="s">
        <v>135</v>
      </c>
    </row>
    <row r="159" s="2" customFormat="1" ht="33" customHeight="1">
      <c r="A159" s="38"/>
      <c r="B159" s="39"/>
      <c r="C159" s="236" t="s">
        <v>212</v>
      </c>
      <c r="D159" s="236" t="s">
        <v>138</v>
      </c>
      <c r="E159" s="237" t="s">
        <v>445</v>
      </c>
      <c r="F159" s="238" t="s">
        <v>446</v>
      </c>
      <c r="G159" s="239" t="s">
        <v>241</v>
      </c>
      <c r="H159" s="240">
        <v>385.94999999999999</v>
      </c>
      <c r="I159" s="241"/>
      <c r="J159" s="242">
        <f>ROUND(I159*H159,2)</f>
        <v>0</v>
      </c>
      <c r="K159" s="243"/>
      <c r="L159" s="44"/>
      <c r="M159" s="244" t="s">
        <v>1</v>
      </c>
      <c r="N159" s="245" t="s">
        <v>42</v>
      </c>
      <c r="O159" s="91"/>
      <c r="P159" s="246">
        <f>O159*H159</f>
        <v>0</v>
      </c>
      <c r="Q159" s="246">
        <v>0</v>
      </c>
      <c r="R159" s="246">
        <f>Q159*H159</f>
        <v>0</v>
      </c>
      <c r="S159" s="246">
        <v>0</v>
      </c>
      <c r="T159" s="247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8" t="s">
        <v>142</v>
      </c>
      <c r="AT159" s="248" t="s">
        <v>138</v>
      </c>
      <c r="AU159" s="248" t="s">
        <v>86</v>
      </c>
      <c r="AY159" s="17" t="s">
        <v>135</v>
      </c>
      <c r="BE159" s="249">
        <f>IF(N159="základní",J159,0)</f>
        <v>0</v>
      </c>
      <c r="BF159" s="249">
        <f>IF(N159="snížená",J159,0)</f>
        <v>0</v>
      </c>
      <c r="BG159" s="249">
        <f>IF(N159="zákl. přenesená",J159,0)</f>
        <v>0</v>
      </c>
      <c r="BH159" s="249">
        <f>IF(N159="sníž. přenesená",J159,0)</f>
        <v>0</v>
      </c>
      <c r="BI159" s="249">
        <f>IF(N159="nulová",J159,0)</f>
        <v>0</v>
      </c>
      <c r="BJ159" s="17" t="s">
        <v>84</v>
      </c>
      <c r="BK159" s="249">
        <f>ROUND(I159*H159,2)</f>
        <v>0</v>
      </c>
      <c r="BL159" s="17" t="s">
        <v>142</v>
      </c>
      <c r="BM159" s="248" t="s">
        <v>447</v>
      </c>
    </row>
    <row r="160" s="13" customFormat="1">
      <c r="A160" s="13"/>
      <c r="B160" s="258"/>
      <c r="C160" s="259"/>
      <c r="D160" s="250" t="s">
        <v>244</v>
      </c>
      <c r="E160" s="260" t="s">
        <v>1</v>
      </c>
      <c r="F160" s="261" t="s">
        <v>448</v>
      </c>
      <c r="G160" s="259"/>
      <c r="H160" s="262">
        <v>385.94999999999999</v>
      </c>
      <c r="I160" s="263"/>
      <c r="J160" s="259"/>
      <c r="K160" s="259"/>
      <c r="L160" s="264"/>
      <c r="M160" s="265"/>
      <c r="N160" s="266"/>
      <c r="O160" s="266"/>
      <c r="P160" s="266"/>
      <c r="Q160" s="266"/>
      <c r="R160" s="266"/>
      <c r="S160" s="266"/>
      <c r="T160" s="26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8" t="s">
        <v>244</v>
      </c>
      <c r="AU160" s="268" t="s">
        <v>86</v>
      </c>
      <c r="AV160" s="13" t="s">
        <v>86</v>
      </c>
      <c r="AW160" s="13" t="s">
        <v>32</v>
      </c>
      <c r="AX160" s="13" t="s">
        <v>84</v>
      </c>
      <c r="AY160" s="268" t="s">
        <v>135</v>
      </c>
    </row>
    <row r="161" s="2" customFormat="1" ht="33" customHeight="1">
      <c r="A161" s="38"/>
      <c r="B161" s="39"/>
      <c r="C161" s="236" t="s">
        <v>217</v>
      </c>
      <c r="D161" s="236" t="s">
        <v>138</v>
      </c>
      <c r="E161" s="237" t="s">
        <v>449</v>
      </c>
      <c r="F161" s="238" t="s">
        <v>450</v>
      </c>
      <c r="G161" s="239" t="s">
        <v>241</v>
      </c>
      <c r="H161" s="240">
        <v>957</v>
      </c>
      <c r="I161" s="241"/>
      <c r="J161" s="242">
        <f>ROUND(I161*H161,2)</f>
        <v>0</v>
      </c>
      <c r="K161" s="243"/>
      <c r="L161" s="44"/>
      <c r="M161" s="244" t="s">
        <v>1</v>
      </c>
      <c r="N161" s="245" t="s">
        <v>42</v>
      </c>
      <c r="O161" s="91"/>
      <c r="P161" s="246">
        <f>O161*H161</f>
        <v>0</v>
      </c>
      <c r="Q161" s="246">
        <v>0</v>
      </c>
      <c r="R161" s="246">
        <f>Q161*H161</f>
        <v>0</v>
      </c>
      <c r="S161" s="246">
        <v>0</v>
      </c>
      <c r="T161" s="247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8" t="s">
        <v>142</v>
      </c>
      <c r="AT161" s="248" t="s">
        <v>138</v>
      </c>
      <c r="AU161" s="248" t="s">
        <v>86</v>
      </c>
      <c r="AY161" s="17" t="s">
        <v>135</v>
      </c>
      <c r="BE161" s="249">
        <f>IF(N161="základní",J161,0)</f>
        <v>0</v>
      </c>
      <c r="BF161" s="249">
        <f>IF(N161="snížená",J161,0)</f>
        <v>0</v>
      </c>
      <c r="BG161" s="249">
        <f>IF(N161="zákl. přenesená",J161,0)</f>
        <v>0</v>
      </c>
      <c r="BH161" s="249">
        <f>IF(N161="sníž. přenesená",J161,0)</f>
        <v>0</v>
      </c>
      <c r="BI161" s="249">
        <f>IF(N161="nulová",J161,0)</f>
        <v>0</v>
      </c>
      <c r="BJ161" s="17" t="s">
        <v>84</v>
      </c>
      <c r="BK161" s="249">
        <f>ROUND(I161*H161,2)</f>
        <v>0</v>
      </c>
      <c r="BL161" s="17" t="s">
        <v>142</v>
      </c>
      <c r="BM161" s="248" t="s">
        <v>451</v>
      </c>
    </row>
    <row r="162" s="2" customFormat="1">
      <c r="A162" s="38"/>
      <c r="B162" s="39"/>
      <c r="C162" s="40"/>
      <c r="D162" s="250" t="s">
        <v>144</v>
      </c>
      <c r="E162" s="40"/>
      <c r="F162" s="251" t="s">
        <v>243</v>
      </c>
      <c r="G162" s="40"/>
      <c r="H162" s="40"/>
      <c r="I162" s="144"/>
      <c r="J162" s="40"/>
      <c r="K162" s="40"/>
      <c r="L162" s="44"/>
      <c r="M162" s="252"/>
      <c r="N162" s="253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144</v>
      </c>
      <c r="AU162" s="17" t="s">
        <v>86</v>
      </c>
    </row>
    <row r="163" s="12" customFormat="1" ht="22.8" customHeight="1">
      <c r="A163" s="12"/>
      <c r="B163" s="220"/>
      <c r="C163" s="221"/>
      <c r="D163" s="222" t="s">
        <v>76</v>
      </c>
      <c r="E163" s="234" t="s">
        <v>86</v>
      </c>
      <c r="F163" s="234" t="s">
        <v>452</v>
      </c>
      <c r="G163" s="221"/>
      <c r="H163" s="221"/>
      <c r="I163" s="224"/>
      <c r="J163" s="235">
        <f>BK163</f>
        <v>0</v>
      </c>
      <c r="K163" s="221"/>
      <c r="L163" s="226"/>
      <c r="M163" s="227"/>
      <c r="N163" s="228"/>
      <c r="O163" s="228"/>
      <c r="P163" s="229">
        <f>SUM(P164:P173)</f>
        <v>0</v>
      </c>
      <c r="Q163" s="228"/>
      <c r="R163" s="229">
        <f>SUM(R164:R173)</f>
        <v>166.83108794999998</v>
      </c>
      <c r="S163" s="228"/>
      <c r="T163" s="230">
        <f>SUM(T164:T173)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31" t="s">
        <v>84</v>
      </c>
      <c r="AT163" s="232" t="s">
        <v>76</v>
      </c>
      <c r="AU163" s="232" t="s">
        <v>84</v>
      </c>
      <c r="AY163" s="231" t="s">
        <v>135</v>
      </c>
      <c r="BK163" s="233">
        <f>SUM(BK164:BK173)</f>
        <v>0</v>
      </c>
    </row>
    <row r="164" s="2" customFormat="1" ht="55.5" customHeight="1">
      <c r="A164" s="38"/>
      <c r="B164" s="39"/>
      <c r="C164" s="236" t="s">
        <v>224</v>
      </c>
      <c r="D164" s="236" t="s">
        <v>138</v>
      </c>
      <c r="E164" s="237" t="s">
        <v>453</v>
      </c>
      <c r="F164" s="238" t="s">
        <v>454</v>
      </c>
      <c r="G164" s="239" t="s">
        <v>374</v>
      </c>
      <c r="H164" s="240">
        <v>592.38</v>
      </c>
      <c r="I164" s="241"/>
      <c r="J164" s="242">
        <f>ROUND(I164*H164,2)</f>
        <v>0</v>
      </c>
      <c r="K164" s="243"/>
      <c r="L164" s="44"/>
      <c r="M164" s="244" t="s">
        <v>1</v>
      </c>
      <c r="N164" s="245" t="s">
        <v>42</v>
      </c>
      <c r="O164" s="91"/>
      <c r="P164" s="246">
        <f>O164*H164</f>
        <v>0</v>
      </c>
      <c r="Q164" s="246">
        <v>0.26795999999999998</v>
      </c>
      <c r="R164" s="246">
        <f>Q164*H164</f>
        <v>158.7341448</v>
      </c>
      <c r="S164" s="246">
        <v>0</v>
      </c>
      <c r="T164" s="247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48" t="s">
        <v>142</v>
      </c>
      <c r="AT164" s="248" t="s">
        <v>138</v>
      </c>
      <c r="AU164" s="248" t="s">
        <v>86</v>
      </c>
      <c r="AY164" s="17" t="s">
        <v>135</v>
      </c>
      <c r="BE164" s="249">
        <f>IF(N164="základní",J164,0)</f>
        <v>0</v>
      </c>
      <c r="BF164" s="249">
        <f>IF(N164="snížená",J164,0)</f>
        <v>0</v>
      </c>
      <c r="BG164" s="249">
        <f>IF(N164="zákl. přenesená",J164,0)</f>
        <v>0</v>
      </c>
      <c r="BH164" s="249">
        <f>IF(N164="sníž. přenesená",J164,0)</f>
        <v>0</v>
      </c>
      <c r="BI164" s="249">
        <f>IF(N164="nulová",J164,0)</f>
        <v>0</v>
      </c>
      <c r="BJ164" s="17" t="s">
        <v>84</v>
      </c>
      <c r="BK164" s="249">
        <f>ROUND(I164*H164,2)</f>
        <v>0</v>
      </c>
      <c r="BL164" s="17" t="s">
        <v>142</v>
      </c>
      <c r="BM164" s="248" t="s">
        <v>455</v>
      </c>
    </row>
    <row r="165" s="2" customFormat="1" ht="33" customHeight="1">
      <c r="A165" s="38"/>
      <c r="B165" s="39"/>
      <c r="C165" s="236" t="s">
        <v>230</v>
      </c>
      <c r="D165" s="236" t="s">
        <v>138</v>
      </c>
      <c r="E165" s="237" t="s">
        <v>456</v>
      </c>
      <c r="F165" s="238" t="s">
        <v>457</v>
      </c>
      <c r="G165" s="239" t="s">
        <v>241</v>
      </c>
      <c r="H165" s="240">
        <v>592.38</v>
      </c>
      <c r="I165" s="241"/>
      <c r="J165" s="242">
        <f>ROUND(I165*H165,2)</f>
        <v>0</v>
      </c>
      <c r="K165" s="243"/>
      <c r="L165" s="44"/>
      <c r="M165" s="244" t="s">
        <v>1</v>
      </c>
      <c r="N165" s="245" t="s">
        <v>42</v>
      </c>
      <c r="O165" s="91"/>
      <c r="P165" s="246">
        <f>O165*H165</f>
        <v>0</v>
      </c>
      <c r="Q165" s="246">
        <v>0.00010000000000000001</v>
      </c>
      <c r="R165" s="246">
        <f>Q165*H165</f>
        <v>0.059237999999999999</v>
      </c>
      <c r="S165" s="246">
        <v>0</v>
      </c>
      <c r="T165" s="247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8" t="s">
        <v>142</v>
      </c>
      <c r="AT165" s="248" t="s">
        <v>138</v>
      </c>
      <c r="AU165" s="248" t="s">
        <v>86</v>
      </c>
      <c r="AY165" s="17" t="s">
        <v>135</v>
      </c>
      <c r="BE165" s="249">
        <f>IF(N165="základní",J165,0)</f>
        <v>0</v>
      </c>
      <c r="BF165" s="249">
        <f>IF(N165="snížená",J165,0)</f>
        <v>0</v>
      </c>
      <c r="BG165" s="249">
        <f>IF(N165="zákl. přenesená",J165,0)</f>
        <v>0</v>
      </c>
      <c r="BH165" s="249">
        <f>IF(N165="sníž. přenesená",J165,0)</f>
        <v>0</v>
      </c>
      <c r="BI165" s="249">
        <f>IF(N165="nulová",J165,0)</f>
        <v>0</v>
      </c>
      <c r="BJ165" s="17" t="s">
        <v>84</v>
      </c>
      <c r="BK165" s="249">
        <f>ROUND(I165*H165,2)</f>
        <v>0</v>
      </c>
      <c r="BL165" s="17" t="s">
        <v>142</v>
      </c>
      <c r="BM165" s="248" t="s">
        <v>458</v>
      </c>
    </row>
    <row r="166" s="13" customFormat="1">
      <c r="A166" s="13"/>
      <c r="B166" s="258"/>
      <c r="C166" s="259"/>
      <c r="D166" s="250" t="s">
        <v>244</v>
      </c>
      <c r="E166" s="260" t="s">
        <v>1</v>
      </c>
      <c r="F166" s="261" t="s">
        <v>459</v>
      </c>
      <c r="G166" s="259"/>
      <c r="H166" s="262">
        <v>592.38</v>
      </c>
      <c r="I166" s="263"/>
      <c r="J166" s="259"/>
      <c r="K166" s="259"/>
      <c r="L166" s="264"/>
      <c r="M166" s="265"/>
      <c r="N166" s="266"/>
      <c r="O166" s="266"/>
      <c r="P166" s="266"/>
      <c r="Q166" s="266"/>
      <c r="R166" s="266"/>
      <c r="S166" s="266"/>
      <c r="T166" s="26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8" t="s">
        <v>244</v>
      </c>
      <c r="AU166" s="268" t="s">
        <v>86</v>
      </c>
      <c r="AV166" s="13" t="s">
        <v>86</v>
      </c>
      <c r="AW166" s="13" t="s">
        <v>32</v>
      </c>
      <c r="AX166" s="13" t="s">
        <v>84</v>
      </c>
      <c r="AY166" s="268" t="s">
        <v>135</v>
      </c>
    </row>
    <row r="167" s="2" customFormat="1" ht="21.75" customHeight="1">
      <c r="A167" s="38"/>
      <c r="B167" s="39"/>
      <c r="C167" s="283" t="s">
        <v>354</v>
      </c>
      <c r="D167" s="283" t="s">
        <v>332</v>
      </c>
      <c r="E167" s="284" t="s">
        <v>460</v>
      </c>
      <c r="F167" s="285" t="s">
        <v>461</v>
      </c>
      <c r="G167" s="286" t="s">
        <v>241</v>
      </c>
      <c r="H167" s="287">
        <v>681.23699999999997</v>
      </c>
      <c r="I167" s="288"/>
      <c r="J167" s="289">
        <f>ROUND(I167*H167,2)</f>
        <v>0</v>
      </c>
      <c r="K167" s="290"/>
      <c r="L167" s="291"/>
      <c r="M167" s="292" t="s">
        <v>1</v>
      </c>
      <c r="N167" s="293" t="s">
        <v>42</v>
      </c>
      <c r="O167" s="91"/>
      <c r="P167" s="246">
        <f>O167*H167</f>
        <v>0</v>
      </c>
      <c r="Q167" s="246">
        <v>0.00038999999999999999</v>
      </c>
      <c r="R167" s="246">
        <f>Q167*H167</f>
        <v>0.26568242999999997</v>
      </c>
      <c r="S167" s="246">
        <v>0</v>
      </c>
      <c r="T167" s="247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8" t="s">
        <v>177</v>
      </c>
      <c r="AT167" s="248" t="s">
        <v>332</v>
      </c>
      <c r="AU167" s="248" t="s">
        <v>86</v>
      </c>
      <c r="AY167" s="17" t="s">
        <v>135</v>
      </c>
      <c r="BE167" s="249">
        <f>IF(N167="základní",J167,0)</f>
        <v>0</v>
      </c>
      <c r="BF167" s="249">
        <f>IF(N167="snížená",J167,0)</f>
        <v>0</v>
      </c>
      <c r="BG167" s="249">
        <f>IF(N167="zákl. přenesená",J167,0)</f>
        <v>0</v>
      </c>
      <c r="BH167" s="249">
        <f>IF(N167="sníž. přenesená",J167,0)</f>
        <v>0</v>
      </c>
      <c r="BI167" s="249">
        <f>IF(N167="nulová",J167,0)</f>
        <v>0</v>
      </c>
      <c r="BJ167" s="17" t="s">
        <v>84</v>
      </c>
      <c r="BK167" s="249">
        <f>ROUND(I167*H167,2)</f>
        <v>0</v>
      </c>
      <c r="BL167" s="17" t="s">
        <v>142</v>
      </c>
      <c r="BM167" s="248" t="s">
        <v>462</v>
      </c>
    </row>
    <row r="168" s="13" customFormat="1">
      <c r="A168" s="13"/>
      <c r="B168" s="258"/>
      <c r="C168" s="259"/>
      <c r="D168" s="250" t="s">
        <v>244</v>
      </c>
      <c r="E168" s="259"/>
      <c r="F168" s="261" t="s">
        <v>463</v>
      </c>
      <c r="G168" s="259"/>
      <c r="H168" s="262">
        <v>681.23699999999997</v>
      </c>
      <c r="I168" s="263"/>
      <c r="J168" s="259"/>
      <c r="K168" s="259"/>
      <c r="L168" s="264"/>
      <c r="M168" s="265"/>
      <c r="N168" s="266"/>
      <c r="O168" s="266"/>
      <c r="P168" s="266"/>
      <c r="Q168" s="266"/>
      <c r="R168" s="266"/>
      <c r="S168" s="266"/>
      <c r="T168" s="26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8" t="s">
        <v>244</v>
      </c>
      <c r="AU168" s="268" t="s">
        <v>86</v>
      </c>
      <c r="AV168" s="13" t="s">
        <v>86</v>
      </c>
      <c r="AW168" s="13" t="s">
        <v>4</v>
      </c>
      <c r="AX168" s="13" t="s">
        <v>84</v>
      </c>
      <c r="AY168" s="268" t="s">
        <v>135</v>
      </c>
    </row>
    <row r="169" s="2" customFormat="1" ht="21.75" customHeight="1">
      <c r="A169" s="38"/>
      <c r="B169" s="39"/>
      <c r="C169" s="236" t="s">
        <v>7</v>
      </c>
      <c r="D169" s="236" t="s">
        <v>138</v>
      </c>
      <c r="E169" s="237" t="s">
        <v>464</v>
      </c>
      <c r="F169" s="238" t="s">
        <v>465</v>
      </c>
      <c r="G169" s="239" t="s">
        <v>280</v>
      </c>
      <c r="H169" s="240">
        <v>3.1680000000000001</v>
      </c>
      <c r="I169" s="241"/>
      <c r="J169" s="242">
        <f>ROUND(I169*H169,2)</f>
        <v>0</v>
      </c>
      <c r="K169" s="243"/>
      <c r="L169" s="44"/>
      <c r="M169" s="244" t="s">
        <v>1</v>
      </c>
      <c r="N169" s="245" t="s">
        <v>42</v>
      </c>
      <c r="O169" s="91"/>
      <c r="P169" s="246">
        <f>O169*H169</f>
        <v>0</v>
      </c>
      <c r="Q169" s="246">
        <v>2.45329</v>
      </c>
      <c r="R169" s="246">
        <f>Q169*H169</f>
        <v>7.7720227200000007</v>
      </c>
      <c r="S169" s="246">
        <v>0</v>
      </c>
      <c r="T169" s="247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8" t="s">
        <v>142</v>
      </c>
      <c r="AT169" s="248" t="s">
        <v>138</v>
      </c>
      <c r="AU169" s="248" t="s">
        <v>86</v>
      </c>
      <c r="AY169" s="17" t="s">
        <v>135</v>
      </c>
      <c r="BE169" s="249">
        <f>IF(N169="základní",J169,0)</f>
        <v>0</v>
      </c>
      <c r="BF169" s="249">
        <f>IF(N169="snížená",J169,0)</f>
        <v>0</v>
      </c>
      <c r="BG169" s="249">
        <f>IF(N169="zákl. přenesená",J169,0)</f>
        <v>0</v>
      </c>
      <c r="BH169" s="249">
        <f>IF(N169="sníž. přenesená",J169,0)</f>
        <v>0</v>
      </c>
      <c r="BI169" s="249">
        <f>IF(N169="nulová",J169,0)</f>
        <v>0</v>
      </c>
      <c r="BJ169" s="17" t="s">
        <v>84</v>
      </c>
      <c r="BK169" s="249">
        <f>ROUND(I169*H169,2)</f>
        <v>0</v>
      </c>
      <c r="BL169" s="17" t="s">
        <v>142</v>
      </c>
      <c r="BM169" s="248" t="s">
        <v>466</v>
      </c>
    </row>
    <row r="170" s="13" customFormat="1">
      <c r="A170" s="13"/>
      <c r="B170" s="258"/>
      <c r="C170" s="259"/>
      <c r="D170" s="250" t="s">
        <v>244</v>
      </c>
      <c r="E170" s="260" t="s">
        <v>1</v>
      </c>
      <c r="F170" s="261" t="s">
        <v>467</v>
      </c>
      <c r="G170" s="259"/>
      <c r="H170" s="262">
        <v>1.008</v>
      </c>
      <c r="I170" s="263"/>
      <c r="J170" s="259"/>
      <c r="K170" s="259"/>
      <c r="L170" s="264"/>
      <c r="M170" s="265"/>
      <c r="N170" s="266"/>
      <c r="O170" s="266"/>
      <c r="P170" s="266"/>
      <c r="Q170" s="266"/>
      <c r="R170" s="266"/>
      <c r="S170" s="266"/>
      <c r="T170" s="26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8" t="s">
        <v>244</v>
      </c>
      <c r="AU170" s="268" t="s">
        <v>86</v>
      </c>
      <c r="AV170" s="13" t="s">
        <v>86</v>
      </c>
      <c r="AW170" s="13" t="s">
        <v>32</v>
      </c>
      <c r="AX170" s="13" t="s">
        <v>77</v>
      </c>
      <c r="AY170" s="268" t="s">
        <v>135</v>
      </c>
    </row>
    <row r="171" s="13" customFormat="1">
      <c r="A171" s="13"/>
      <c r="B171" s="258"/>
      <c r="C171" s="259"/>
      <c r="D171" s="250" t="s">
        <v>244</v>
      </c>
      <c r="E171" s="260" t="s">
        <v>1</v>
      </c>
      <c r="F171" s="261" t="s">
        <v>468</v>
      </c>
      <c r="G171" s="259"/>
      <c r="H171" s="262">
        <v>0.86399999999999999</v>
      </c>
      <c r="I171" s="263"/>
      <c r="J171" s="259"/>
      <c r="K171" s="259"/>
      <c r="L171" s="264"/>
      <c r="M171" s="265"/>
      <c r="N171" s="266"/>
      <c r="O171" s="266"/>
      <c r="P171" s="266"/>
      <c r="Q171" s="266"/>
      <c r="R171" s="266"/>
      <c r="S171" s="266"/>
      <c r="T171" s="26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8" t="s">
        <v>244</v>
      </c>
      <c r="AU171" s="268" t="s">
        <v>86</v>
      </c>
      <c r="AV171" s="13" t="s">
        <v>86</v>
      </c>
      <c r="AW171" s="13" t="s">
        <v>32</v>
      </c>
      <c r="AX171" s="13" t="s">
        <v>77</v>
      </c>
      <c r="AY171" s="268" t="s">
        <v>135</v>
      </c>
    </row>
    <row r="172" s="13" customFormat="1">
      <c r="A172" s="13"/>
      <c r="B172" s="258"/>
      <c r="C172" s="259"/>
      <c r="D172" s="250" t="s">
        <v>244</v>
      </c>
      <c r="E172" s="260" t="s">
        <v>1</v>
      </c>
      <c r="F172" s="261" t="s">
        <v>469</v>
      </c>
      <c r="G172" s="259"/>
      <c r="H172" s="262">
        <v>0.86399999999999999</v>
      </c>
      <c r="I172" s="263"/>
      <c r="J172" s="259"/>
      <c r="K172" s="259"/>
      <c r="L172" s="264"/>
      <c r="M172" s="265"/>
      <c r="N172" s="266"/>
      <c r="O172" s="266"/>
      <c r="P172" s="266"/>
      <c r="Q172" s="266"/>
      <c r="R172" s="266"/>
      <c r="S172" s="266"/>
      <c r="T172" s="26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8" t="s">
        <v>244</v>
      </c>
      <c r="AU172" s="268" t="s">
        <v>86</v>
      </c>
      <c r="AV172" s="13" t="s">
        <v>86</v>
      </c>
      <c r="AW172" s="13" t="s">
        <v>32</v>
      </c>
      <c r="AX172" s="13" t="s">
        <v>77</v>
      </c>
      <c r="AY172" s="268" t="s">
        <v>135</v>
      </c>
    </row>
    <row r="173" s="13" customFormat="1">
      <c r="A173" s="13"/>
      <c r="B173" s="258"/>
      <c r="C173" s="259"/>
      <c r="D173" s="250" t="s">
        <v>244</v>
      </c>
      <c r="E173" s="260" t="s">
        <v>1</v>
      </c>
      <c r="F173" s="261" t="s">
        <v>470</v>
      </c>
      <c r="G173" s="259"/>
      <c r="H173" s="262">
        <v>0.432</v>
      </c>
      <c r="I173" s="263"/>
      <c r="J173" s="259"/>
      <c r="K173" s="259"/>
      <c r="L173" s="264"/>
      <c r="M173" s="265"/>
      <c r="N173" s="266"/>
      <c r="O173" s="266"/>
      <c r="P173" s="266"/>
      <c r="Q173" s="266"/>
      <c r="R173" s="266"/>
      <c r="S173" s="266"/>
      <c r="T173" s="26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8" t="s">
        <v>244</v>
      </c>
      <c r="AU173" s="268" t="s">
        <v>86</v>
      </c>
      <c r="AV173" s="13" t="s">
        <v>86</v>
      </c>
      <c r="AW173" s="13" t="s">
        <v>32</v>
      </c>
      <c r="AX173" s="13" t="s">
        <v>77</v>
      </c>
      <c r="AY173" s="268" t="s">
        <v>135</v>
      </c>
    </row>
    <row r="174" s="12" customFormat="1" ht="22.8" customHeight="1">
      <c r="A174" s="12"/>
      <c r="B174" s="220"/>
      <c r="C174" s="221"/>
      <c r="D174" s="222" t="s">
        <v>76</v>
      </c>
      <c r="E174" s="234" t="s">
        <v>142</v>
      </c>
      <c r="F174" s="234" t="s">
        <v>471</v>
      </c>
      <c r="G174" s="221"/>
      <c r="H174" s="221"/>
      <c r="I174" s="224"/>
      <c r="J174" s="235">
        <f>BK174</f>
        <v>0</v>
      </c>
      <c r="K174" s="221"/>
      <c r="L174" s="226"/>
      <c r="M174" s="227"/>
      <c r="N174" s="228"/>
      <c r="O174" s="228"/>
      <c r="P174" s="229">
        <f>SUM(P175:P211)</f>
        <v>0</v>
      </c>
      <c r="Q174" s="228"/>
      <c r="R174" s="229">
        <f>SUM(R175:R211)</f>
        <v>13.502976240000001</v>
      </c>
      <c r="S174" s="228"/>
      <c r="T174" s="230">
        <f>SUM(T175:T211)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31" t="s">
        <v>84</v>
      </c>
      <c r="AT174" s="232" t="s">
        <v>76</v>
      </c>
      <c r="AU174" s="232" t="s">
        <v>84</v>
      </c>
      <c r="AY174" s="231" t="s">
        <v>135</v>
      </c>
      <c r="BK174" s="233">
        <f>SUM(BK175:BK211)</f>
        <v>0</v>
      </c>
    </row>
    <row r="175" s="2" customFormat="1" ht="21.75" customHeight="1">
      <c r="A175" s="38"/>
      <c r="B175" s="39"/>
      <c r="C175" s="236" t="s">
        <v>362</v>
      </c>
      <c r="D175" s="236" t="s">
        <v>138</v>
      </c>
      <c r="E175" s="237" t="s">
        <v>472</v>
      </c>
      <c r="F175" s="238" t="s">
        <v>473</v>
      </c>
      <c r="G175" s="239" t="s">
        <v>280</v>
      </c>
      <c r="H175" s="240">
        <v>6.6050000000000004</v>
      </c>
      <c r="I175" s="241"/>
      <c r="J175" s="242">
        <f>ROUND(I175*H175,2)</f>
        <v>0</v>
      </c>
      <c r="K175" s="243"/>
      <c r="L175" s="44"/>
      <c r="M175" s="244" t="s">
        <v>1</v>
      </c>
      <c r="N175" s="245" t="s">
        <v>42</v>
      </c>
      <c r="O175" s="91"/>
      <c r="P175" s="246">
        <f>O175*H175</f>
        <v>0</v>
      </c>
      <c r="Q175" s="246">
        <v>0</v>
      </c>
      <c r="R175" s="246">
        <f>Q175*H175</f>
        <v>0</v>
      </c>
      <c r="S175" s="246">
        <v>0</v>
      </c>
      <c r="T175" s="247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48" t="s">
        <v>142</v>
      </c>
      <c r="AT175" s="248" t="s">
        <v>138</v>
      </c>
      <c r="AU175" s="248" t="s">
        <v>86</v>
      </c>
      <c r="AY175" s="17" t="s">
        <v>135</v>
      </c>
      <c r="BE175" s="249">
        <f>IF(N175="základní",J175,0)</f>
        <v>0</v>
      </c>
      <c r="BF175" s="249">
        <f>IF(N175="snížená",J175,0)</f>
        <v>0</v>
      </c>
      <c r="BG175" s="249">
        <f>IF(N175="zákl. přenesená",J175,0)</f>
        <v>0</v>
      </c>
      <c r="BH175" s="249">
        <f>IF(N175="sníž. přenesená",J175,0)</f>
        <v>0</v>
      </c>
      <c r="BI175" s="249">
        <f>IF(N175="nulová",J175,0)</f>
        <v>0</v>
      </c>
      <c r="BJ175" s="17" t="s">
        <v>84</v>
      </c>
      <c r="BK175" s="249">
        <f>ROUND(I175*H175,2)</f>
        <v>0</v>
      </c>
      <c r="BL175" s="17" t="s">
        <v>142</v>
      </c>
      <c r="BM175" s="248" t="s">
        <v>474</v>
      </c>
    </row>
    <row r="176" s="2" customFormat="1">
      <c r="A176" s="38"/>
      <c r="B176" s="39"/>
      <c r="C176" s="40"/>
      <c r="D176" s="250" t="s">
        <v>144</v>
      </c>
      <c r="E176" s="40"/>
      <c r="F176" s="251" t="s">
        <v>475</v>
      </c>
      <c r="G176" s="40"/>
      <c r="H176" s="40"/>
      <c r="I176" s="144"/>
      <c r="J176" s="40"/>
      <c r="K176" s="40"/>
      <c r="L176" s="44"/>
      <c r="M176" s="252"/>
      <c r="N176" s="253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144</v>
      </c>
      <c r="AU176" s="17" t="s">
        <v>86</v>
      </c>
    </row>
    <row r="177" s="13" customFormat="1">
      <c r="A177" s="13"/>
      <c r="B177" s="258"/>
      <c r="C177" s="259"/>
      <c r="D177" s="250" t="s">
        <v>244</v>
      </c>
      <c r="E177" s="260" t="s">
        <v>1</v>
      </c>
      <c r="F177" s="261" t="s">
        <v>476</v>
      </c>
      <c r="G177" s="259"/>
      <c r="H177" s="262">
        <v>2.774</v>
      </c>
      <c r="I177" s="263"/>
      <c r="J177" s="259"/>
      <c r="K177" s="259"/>
      <c r="L177" s="264"/>
      <c r="M177" s="265"/>
      <c r="N177" s="266"/>
      <c r="O177" s="266"/>
      <c r="P177" s="266"/>
      <c r="Q177" s="266"/>
      <c r="R177" s="266"/>
      <c r="S177" s="266"/>
      <c r="T177" s="26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8" t="s">
        <v>244</v>
      </c>
      <c r="AU177" s="268" t="s">
        <v>86</v>
      </c>
      <c r="AV177" s="13" t="s">
        <v>86</v>
      </c>
      <c r="AW177" s="13" t="s">
        <v>32</v>
      </c>
      <c r="AX177" s="13" t="s">
        <v>77</v>
      </c>
      <c r="AY177" s="268" t="s">
        <v>135</v>
      </c>
    </row>
    <row r="178" s="13" customFormat="1">
      <c r="A178" s="13"/>
      <c r="B178" s="258"/>
      <c r="C178" s="259"/>
      <c r="D178" s="250" t="s">
        <v>244</v>
      </c>
      <c r="E178" s="260" t="s">
        <v>1</v>
      </c>
      <c r="F178" s="261" t="s">
        <v>477</v>
      </c>
      <c r="G178" s="259"/>
      <c r="H178" s="262">
        <v>1.292</v>
      </c>
      <c r="I178" s="263"/>
      <c r="J178" s="259"/>
      <c r="K178" s="259"/>
      <c r="L178" s="264"/>
      <c r="M178" s="265"/>
      <c r="N178" s="266"/>
      <c r="O178" s="266"/>
      <c r="P178" s="266"/>
      <c r="Q178" s="266"/>
      <c r="R178" s="266"/>
      <c r="S178" s="266"/>
      <c r="T178" s="26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8" t="s">
        <v>244</v>
      </c>
      <c r="AU178" s="268" t="s">
        <v>86</v>
      </c>
      <c r="AV178" s="13" t="s">
        <v>86</v>
      </c>
      <c r="AW178" s="13" t="s">
        <v>32</v>
      </c>
      <c r="AX178" s="13" t="s">
        <v>77</v>
      </c>
      <c r="AY178" s="268" t="s">
        <v>135</v>
      </c>
    </row>
    <row r="179" s="13" customFormat="1">
      <c r="A179" s="13"/>
      <c r="B179" s="258"/>
      <c r="C179" s="259"/>
      <c r="D179" s="250" t="s">
        <v>244</v>
      </c>
      <c r="E179" s="260" t="s">
        <v>1</v>
      </c>
      <c r="F179" s="261" t="s">
        <v>478</v>
      </c>
      <c r="G179" s="259"/>
      <c r="H179" s="262">
        <v>1.8320000000000001</v>
      </c>
      <c r="I179" s="263"/>
      <c r="J179" s="259"/>
      <c r="K179" s="259"/>
      <c r="L179" s="264"/>
      <c r="M179" s="265"/>
      <c r="N179" s="266"/>
      <c r="O179" s="266"/>
      <c r="P179" s="266"/>
      <c r="Q179" s="266"/>
      <c r="R179" s="266"/>
      <c r="S179" s="266"/>
      <c r="T179" s="26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8" t="s">
        <v>244</v>
      </c>
      <c r="AU179" s="268" t="s">
        <v>86</v>
      </c>
      <c r="AV179" s="13" t="s">
        <v>86</v>
      </c>
      <c r="AW179" s="13" t="s">
        <v>32</v>
      </c>
      <c r="AX179" s="13" t="s">
        <v>77</v>
      </c>
      <c r="AY179" s="268" t="s">
        <v>135</v>
      </c>
    </row>
    <row r="180" s="13" customFormat="1">
      <c r="A180" s="13"/>
      <c r="B180" s="258"/>
      <c r="C180" s="259"/>
      <c r="D180" s="250" t="s">
        <v>244</v>
      </c>
      <c r="E180" s="260" t="s">
        <v>1</v>
      </c>
      <c r="F180" s="261" t="s">
        <v>479</v>
      </c>
      <c r="G180" s="259"/>
      <c r="H180" s="262">
        <v>0.70699999999999996</v>
      </c>
      <c r="I180" s="263"/>
      <c r="J180" s="259"/>
      <c r="K180" s="259"/>
      <c r="L180" s="264"/>
      <c r="M180" s="265"/>
      <c r="N180" s="266"/>
      <c r="O180" s="266"/>
      <c r="P180" s="266"/>
      <c r="Q180" s="266"/>
      <c r="R180" s="266"/>
      <c r="S180" s="266"/>
      <c r="T180" s="26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8" t="s">
        <v>244</v>
      </c>
      <c r="AU180" s="268" t="s">
        <v>86</v>
      </c>
      <c r="AV180" s="13" t="s">
        <v>86</v>
      </c>
      <c r="AW180" s="13" t="s">
        <v>32</v>
      </c>
      <c r="AX180" s="13" t="s">
        <v>77</v>
      </c>
      <c r="AY180" s="268" t="s">
        <v>135</v>
      </c>
    </row>
    <row r="181" s="14" customFormat="1">
      <c r="A181" s="14"/>
      <c r="B181" s="272"/>
      <c r="C181" s="273"/>
      <c r="D181" s="250" t="s">
        <v>244</v>
      </c>
      <c r="E181" s="274" t="s">
        <v>1</v>
      </c>
      <c r="F181" s="275" t="s">
        <v>327</v>
      </c>
      <c r="G181" s="273"/>
      <c r="H181" s="276">
        <v>6.6049999999999995</v>
      </c>
      <c r="I181" s="277"/>
      <c r="J181" s="273"/>
      <c r="K181" s="273"/>
      <c r="L181" s="278"/>
      <c r="M181" s="279"/>
      <c r="N181" s="280"/>
      <c r="O181" s="280"/>
      <c r="P181" s="280"/>
      <c r="Q181" s="280"/>
      <c r="R181" s="280"/>
      <c r="S181" s="280"/>
      <c r="T181" s="28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82" t="s">
        <v>244</v>
      </c>
      <c r="AU181" s="282" t="s">
        <v>86</v>
      </c>
      <c r="AV181" s="14" t="s">
        <v>142</v>
      </c>
      <c r="AW181" s="14" t="s">
        <v>4</v>
      </c>
      <c r="AX181" s="14" t="s">
        <v>84</v>
      </c>
      <c r="AY181" s="282" t="s">
        <v>135</v>
      </c>
    </row>
    <row r="182" s="2" customFormat="1" ht="33" customHeight="1">
      <c r="A182" s="38"/>
      <c r="B182" s="39"/>
      <c r="C182" s="236" t="s">
        <v>366</v>
      </c>
      <c r="D182" s="236" t="s">
        <v>138</v>
      </c>
      <c r="E182" s="237" t="s">
        <v>480</v>
      </c>
      <c r="F182" s="238" t="s">
        <v>481</v>
      </c>
      <c r="G182" s="239" t="s">
        <v>280</v>
      </c>
      <c r="H182" s="240">
        <v>10.272</v>
      </c>
      <c r="I182" s="241"/>
      <c r="J182" s="242">
        <f>ROUND(I182*H182,2)</f>
        <v>0</v>
      </c>
      <c r="K182" s="243"/>
      <c r="L182" s="44"/>
      <c r="M182" s="244" t="s">
        <v>1</v>
      </c>
      <c r="N182" s="245" t="s">
        <v>42</v>
      </c>
      <c r="O182" s="91"/>
      <c r="P182" s="246">
        <f>O182*H182</f>
        <v>0</v>
      </c>
      <c r="Q182" s="246">
        <v>0</v>
      </c>
      <c r="R182" s="246">
        <f>Q182*H182</f>
        <v>0</v>
      </c>
      <c r="S182" s="246">
        <v>0</v>
      </c>
      <c r="T182" s="247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48" t="s">
        <v>142</v>
      </c>
      <c r="AT182" s="248" t="s">
        <v>138</v>
      </c>
      <c r="AU182" s="248" t="s">
        <v>86</v>
      </c>
      <c r="AY182" s="17" t="s">
        <v>135</v>
      </c>
      <c r="BE182" s="249">
        <f>IF(N182="základní",J182,0)</f>
        <v>0</v>
      </c>
      <c r="BF182" s="249">
        <f>IF(N182="snížená",J182,0)</f>
        <v>0</v>
      </c>
      <c r="BG182" s="249">
        <f>IF(N182="zákl. přenesená",J182,0)</f>
        <v>0</v>
      </c>
      <c r="BH182" s="249">
        <f>IF(N182="sníž. přenesená",J182,0)</f>
        <v>0</v>
      </c>
      <c r="BI182" s="249">
        <f>IF(N182="nulová",J182,0)</f>
        <v>0</v>
      </c>
      <c r="BJ182" s="17" t="s">
        <v>84</v>
      </c>
      <c r="BK182" s="249">
        <f>ROUND(I182*H182,2)</f>
        <v>0</v>
      </c>
      <c r="BL182" s="17" t="s">
        <v>142</v>
      </c>
      <c r="BM182" s="248" t="s">
        <v>482</v>
      </c>
    </row>
    <row r="183" s="13" customFormat="1">
      <c r="A183" s="13"/>
      <c r="B183" s="258"/>
      <c r="C183" s="259"/>
      <c r="D183" s="250" t="s">
        <v>244</v>
      </c>
      <c r="E183" s="260" t="s">
        <v>1</v>
      </c>
      <c r="F183" s="261" t="s">
        <v>483</v>
      </c>
      <c r="G183" s="259"/>
      <c r="H183" s="262">
        <v>3.9860000000000002</v>
      </c>
      <c r="I183" s="263"/>
      <c r="J183" s="259"/>
      <c r="K183" s="259"/>
      <c r="L183" s="264"/>
      <c r="M183" s="265"/>
      <c r="N183" s="266"/>
      <c r="O183" s="266"/>
      <c r="P183" s="266"/>
      <c r="Q183" s="266"/>
      <c r="R183" s="266"/>
      <c r="S183" s="266"/>
      <c r="T183" s="26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8" t="s">
        <v>244</v>
      </c>
      <c r="AU183" s="268" t="s">
        <v>86</v>
      </c>
      <c r="AV183" s="13" t="s">
        <v>86</v>
      </c>
      <c r="AW183" s="13" t="s">
        <v>32</v>
      </c>
      <c r="AX183" s="13" t="s">
        <v>77</v>
      </c>
      <c r="AY183" s="268" t="s">
        <v>135</v>
      </c>
    </row>
    <row r="184" s="13" customFormat="1">
      <c r="A184" s="13"/>
      <c r="B184" s="258"/>
      <c r="C184" s="259"/>
      <c r="D184" s="250" t="s">
        <v>244</v>
      </c>
      <c r="E184" s="260" t="s">
        <v>1</v>
      </c>
      <c r="F184" s="261" t="s">
        <v>484</v>
      </c>
      <c r="G184" s="259"/>
      <c r="H184" s="262">
        <v>1.5560000000000001</v>
      </c>
      <c r="I184" s="263"/>
      <c r="J184" s="259"/>
      <c r="K184" s="259"/>
      <c r="L184" s="264"/>
      <c r="M184" s="265"/>
      <c r="N184" s="266"/>
      <c r="O184" s="266"/>
      <c r="P184" s="266"/>
      <c r="Q184" s="266"/>
      <c r="R184" s="266"/>
      <c r="S184" s="266"/>
      <c r="T184" s="26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8" t="s">
        <v>244</v>
      </c>
      <c r="AU184" s="268" t="s">
        <v>86</v>
      </c>
      <c r="AV184" s="13" t="s">
        <v>86</v>
      </c>
      <c r="AW184" s="13" t="s">
        <v>32</v>
      </c>
      <c r="AX184" s="13" t="s">
        <v>77</v>
      </c>
      <c r="AY184" s="268" t="s">
        <v>135</v>
      </c>
    </row>
    <row r="185" s="13" customFormat="1">
      <c r="A185" s="13"/>
      <c r="B185" s="258"/>
      <c r="C185" s="259"/>
      <c r="D185" s="250" t="s">
        <v>244</v>
      </c>
      <c r="E185" s="260" t="s">
        <v>1</v>
      </c>
      <c r="F185" s="261" t="s">
        <v>485</v>
      </c>
      <c r="G185" s="259"/>
      <c r="H185" s="262">
        <v>2.036</v>
      </c>
      <c r="I185" s="263"/>
      <c r="J185" s="259"/>
      <c r="K185" s="259"/>
      <c r="L185" s="264"/>
      <c r="M185" s="265"/>
      <c r="N185" s="266"/>
      <c r="O185" s="266"/>
      <c r="P185" s="266"/>
      <c r="Q185" s="266"/>
      <c r="R185" s="266"/>
      <c r="S185" s="266"/>
      <c r="T185" s="26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8" t="s">
        <v>244</v>
      </c>
      <c r="AU185" s="268" t="s">
        <v>86</v>
      </c>
      <c r="AV185" s="13" t="s">
        <v>86</v>
      </c>
      <c r="AW185" s="13" t="s">
        <v>32</v>
      </c>
      <c r="AX185" s="13" t="s">
        <v>77</v>
      </c>
      <c r="AY185" s="268" t="s">
        <v>135</v>
      </c>
    </row>
    <row r="186" s="13" customFormat="1">
      <c r="A186" s="13"/>
      <c r="B186" s="258"/>
      <c r="C186" s="259"/>
      <c r="D186" s="250" t="s">
        <v>244</v>
      </c>
      <c r="E186" s="260" t="s">
        <v>1</v>
      </c>
      <c r="F186" s="261" t="s">
        <v>486</v>
      </c>
      <c r="G186" s="259"/>
      <c r="H186" s="262">
        <v>0.78600000000000003</v>
      </c>
      <c r="I186" s="263"/>
      <c r="J186" s="259"/>
      <c r="K186" s="259"/>
      <c r="L186" s="264"/>
      <c r="M186" s="265"/>
      <c r="N186" s="266"/>
      <c r="O186" s="266"/>
      <c r="P186" s="266"/>
      <c r="Q186" s="266"/>
      <c r="R186" s="266"/>
      <c r="S186" s="266"/>
      <c r="T186" s="26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8" t="s">
        <v>244</v>
      </c>
      <c r="AU186" s="268" t="s">
        <v>86</v>
      </c>
      <c r="AV186" s="13" t="s">
        <v>86</v>
      </c>
      <c r="AW186" s="13" t="s">
        <v>32</v>
      </c>
      <c r="AX186" s="13" t="s">
        <v>77</v>
      </c>
      <c r="AY186" s="268" t="s">
        <v>135</v>
      </c>
    </row>
    <row r="187" s="15" customFormat="1">
      <c r="A187" s="15"/>
      <c r="B187" s="298"/>
      <c r="C187" s="299"/>
      <c r="D187" s="250" t="s">
        <v>244</v>
      </c>
      <c r="E187" s="300" t="s">
        <v>1</v>
      </c>
      <c r="F187" s="301" t="s">
        <v>487</v>
      </c>
      <c r="G187" s="299"/>
      <c r="H187" s="302">
        <v>8.363999999999999</v>
      </c>
      <c r="I187" s="303"/>
      <c r="J187" s="299"/>
      <c r="K187" s="299"/>
      <c r="L187" s="304"/>
      <c r="M187" s="305"/>
      <c r="N187" s="306"/>
      <c r="O187" s="306"/>
      <c r="P187" s="306"/>
      <c r="Q187" s="306"/>
      <c r="R187" s="306"/>
      <c r="S187" s="306"/>
      <c r="T187" s="307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308" t="s">
        <v>244</v>
      </c>
      <c r="AU187" s="308" t="s">
        <v>86</v>
      </c>
      <c r="AV187" s="15" t="s">
        <v>155</v>
      </c>
      <c r="AW187" s="15" t="s">
        <v>32</v>
      </c>
      <c r="AX187" s="15" t="s">
        <v>77</v>
      </c>
      <c r="AY187" s="308" t="s">
        <v>135</v>
      </c>
    </row>
    <row r="188" s="13" customFormat="1">
      <c r="A188" s="13"/>
      <c r="B188" s="258"/>
      <c r="C188" s="259"/>
      <c r="D188" s="250" t="s">
        <v>244</v>
      </c>
      <c r="E188" s="260" t="s">
        <v>1</v>
      </c>
      <c r="F188" s="261" t="s">
        <v>488</v>
      </c>
      <c r="G188" s="259"/>
      <c r="H188" s="262">
        <v>0.63700000000000001</v>
      </c>
      <c r="I188" s="263"/>
      <c r="J188" s="259"/>
      <c r="K188" s="259"/>
      <c r="L188" s="264"/>
      <c r="M188" s="265"/>
      <c r="N188" s="266"/>
      <c r="O188" s="266"/>
      <c r="P188" s="266"/>
      <c r="Q188" s="266"/>
      <c r="R188" s="266"/>
      <c r="S188" s="266"/>
      <c r="T188" s="26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8" t="s">
        <v>244</v>
      </c>
      <c r="AU188" s="268" t="s">
        <v>86</v>
      </c>
      <c r="AV188" s="13" t="s">
        <v>86</v>
      </c>
      <c r="AW188" s="13" t="s">
        <v>32</v>
      </c>
      <c r="AX188" s="13" t="s">
        <v>77</v>
      </c>
      <c r="AY188" s="268" t="s">
        <v>135</v>
      </c>
    </row>
    <row r="189" s="13" customFormat="1">
      <c r="A189" s="13"/>
      <c r="B189" s="258"/>
      <c r="C189" s="259"/>
      <c r="D189" s="250" t="s">
        <v>244</v>
      </c>
      <c r="E189" s="260" t="s">
        <v>1</v>
      </c>
      <c r="F189" s="261" t="s">
        <v>489</v>
      </c>
      <c r="G189" s="259"/>
      <c r="H189" s="262">
        <v>0.82899999999999996</v>
      </c>
      <c r="I189" s="263"/>
      <c r="J189" s="259"/>
      <c r="K189" s="259"/>
      <c r="L189" s="264"/>
      <c r="M189" s="265"/>
      <c r="N189" s="266"/>
      <c r="O189" s="266"/>
      <c r="P189" s="266"/>
      <c r="Q189" s="266"/>
      <c r="R189" s="266"/>
      <c r="S189" s="266"/>
      <c r="T189" s="26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8" t="s">
        <v>244</v>
      </c>
      <c r="AU189" s="268" t="s">
        <v>86</v>
      </c>
      <c r="AV189" s="13" t="s">
        <v>86</v>
      </c>
      <c r="AW189" s="13" t="s">
        <v>32</v>
      </c>
      <c r="AX189" s="13" t="s">
        <v>77</v>
      </c>
      <c r="AY189" s="268" t="s">
        <v>135</v>
      </c>
    </row>
    <row r="190" s="13" customFormat="1">
      <c r="A190" s="13"/>
      <c r="B190" s="258"/>
      <c r="C190" s="259"/>
      <c r="D190" s="250" t="s">
        <v>244</v>
      </c>
      <c r="E190" s="260" t="s">
        <v>1</v>
      </c>
      <c r="F190" s="261" t="s">
        <v>490</v>
      </c>
      <c r="G190" s="259"/>
      <c r="H190" s="262">
        <v>0.442</v>
      </c>
      <c r="I190" s="263"/>
      <c r="J190" s="259"/>
      <c r="K190" s="259"/>
      <c r="L190" s="264"/>
      <c r="M190" s="265"/>
      <c r="N190" s="266"/>
      <c r="O190" s="266"/>
      <c r="P190" s="266"/>
      <c r="Q190" s="266"/>
      <c r="R190" s="266"/>
      <c r="S190" s="266"/>
      <c r="T190" s="26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8" t="s">
        <v>244</v>
      </c>
      <c r="AU190" s="268" t="s">
        <v>86</v>
      </c>
      <c r="AV190" s="13" t="s">
        <v>86</v>
      </c>
      <c r="AW190" s="13" t="s">
        <v>32</v>
      </c>
      <c r="AX190" s="13" t="s">
        <v>77</v>
      </c>
      <c r="AY190" s="268" t="s">
        <v>135</v>
      </c>
    </row>
    <row r="191" s="15" customFormat="1">
      <c r="A191" s="15"/>
      <c r="B191" s="298"/>
      <c r="C191" s="299"/>
      <c r="D191" s="250" t="s">
        <v>244</v>
      </c>
      <c r="E191" s="300" t="s">
        <v>1</v>
      </c>
      <c r="F191" s="301" t="s">
        <v>487</v>
      </c>
      <c r="G191" s="299"/>
      <c r="H191" s="302">
        <v>1.9079999999999999</v>
      </c>
      <c r="I191" s="303"/>
      <c r="J191" s="299"/>
      <c r="K191" s="299"/>
      <c r="L191" s="304"/>
      <c r="M191" s="305"/>
      <c r="N191" s="306"/>
      <c r="O191" s="306"/>
      <c r="P191" s="306"/>
      <c r="Q191" s="306"/>
      <c r="R191" s="306"/>
      <c r="S191" s="306"/>
      <c r="T191" s="307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308" t="s">
        <v>244</v>
      </c>
      <c r="AU191" s="308" t="s">
        <v>86</v>
      </c>
      <c r="AV191" s="15" t="s">
        <v>155</v>
      </c>
      <c r="AW191" s="15" t="s">
        <v>32</v>
      </c>
      <c r="AX191" s="15" t="s">
        <v>77</v>
      </c>
      <c r="AY191" s="308" t="s">
        <v>135</v>
      </c>
    </row>
    <row r="192" s="14" customFormat="1">
      <c r="A192" s="14"/>
      <c r="B192" s="272"/>
      <c r="C192" s="273"/>
      <c r="D192" s="250" t="s">
        <v>244</v>
      </c>
      <c r="E192" s="274" t="s">
        <v>1</v>
      </c>
      <c r="F192" s="275" t="s">
        <v>327</v>
      </c>
      <c r="G192" s="273"/>
      <c r="H192" s="276">
        <v>10.272</v>
      </c>
      <c r="I192" s="277"/>
      <c r="J192" s="273"/>
      <c r="K192" s="273"/>
      <c r="L192" s="278"/>
      <c r="M192" s="279"/>
      <c r="N192" s="280"/>
      <c r="O192" s="280"/>
      <c r="P192" s="280"/>
      <c r="Q192" s="280"/>
      <c r="R192" s="280"/>
      <c r="S192" s="280"/>
      <c r="T192" s="28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82" t="s">
        <v>244</v>
      </c>
      <c r="AU192" s="282" t="s">
        <v>86</v>
      </c>
      <c r="AV192" s="14" t="s">
        <v>142</v>
      </c>
      <c r="AW192" s="14" t="s">
        <v>32</v>
      </c>
      <c r="AX192" s="14" t="s">
        <v>84</v>
      </c>
      <c r="AY192" s="282" t="s">
        <v>135</v>
      </c>
    </row>
    <row r="193" s="2" customFormat="1" ht="33" customHeight="1">
      <c r="A193" s="38"/>
      <c r="B193" s="39"/>
      <c r="C193" s="236" t="s">
        <v>371</v>
      </c>
      <c r="D193" s="236" t="s">
        <v>138</v>
      </c>
      <c r="E193" s="237" t="s">
        <v>491</v>
      </c>
      <c r="F193" s="238" t="s">
        <v>492</v>
      </c>
      <c r="G193" s="239" t="s">
        <v>241</v>
      </c>
      <c r="H193" s="240">
        <v>24.149999999999999</v>
      </c>
      <c r="I193" s="241"/>
      <c r="J193" s="242">
        <f>ROUND(I193*H193,2)</f>
        <v>0</v>
      </c>
      <c r="K193" s="243"/>
      <c r="L193" s="44"/>
      <c r="M193" s="244" t="s">
        <v>1</v>
      </c>
      <c r="N193" s="245" t="s">
        <v>42</v>
      </c>
      <c r="O193" s="91"/>
      <c r="P193" s="246">
        <f>O193*H193</f>
        <v>0</v>
      </c>
      <c r="Q193" s="246">
        <v>0.0063200000000000001</v>
      </c>
      <c r="R193" s="246">
        <f>Q193*H193</f>
        <v>0.15262799999999999</v>
      </c>
      <c r="S193" s="246">
        <v>0</v>
      </c>
      <c r="T193" s="247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48" t="s">
        <v>142</v>
      </c>
      <c r="AT193" s="248" t="s">
        <v>138</v>
      </c>
      <c r="AU193" s="248" t="s">
        <v>86</v>
      </c>
      <c r="AY193" s="17" t="s">
        <v>135</v>
      </c>
      <c r="BE193" s="249">
        <f>IF(N193="základní",J193,0)</f>
        <v>0</v>
      </c>
      <c r="BF193" s="249">
        <f>IF(N193="snížená",J193,0)</f>
        <v>0</v>
      </c>
      <c r="BG193" s="249">
        <f>IF(N193="zákl. přenesená",J193,0)</f>
        <v>0</v>
      </c>
      <c r="BH193" s="249">
        <f>IF(N193="sníž. přenesená",J193,0)</f>
        <v>0</v>
      </c>
      <c r="BI193" s="249">
        <f>IF(N193="nulová",J193,0)</f>
        <v>0</v>
      </c>
      <c r="BJ193" s="17" t="s">
        <v>84</v>
      </c>
      <c r="BK193" s="249">
        <f>ROUND(I193*H193,2)</f>
        <v>0</v>
      </c>
      <c r="BL193" s="17" t="s">
        <v>142</v>
      </c>
      <c r="BM193" s="248" t="s">
        <v>493</v>
      </c>
    </row>
    <row r="194" s="13" customFormat="1">
      <c r="A194" s="13"/>
      <c r="B194" s="258"/>
      <c r="C194" s="259"/>
      <c r="D194" s="250" t="s">
        <v>244</v>
      </c>
      <c r="E194" s="260" t="s">
        <v>1</v>
      </c>
      <c r="F194" s="261" t="s">
        <v>494</v>
      </c>
      <c r="G194" s="259"/>
      <c r="H194" s="262">
        <v>5.6980000000000004</v>
      </c>
      <c r="I194" s="263"/>
      <c r="J194" s="259"/>
      <c r="K194" s="259"/>
      <c r="L194" s="264"/>
      <c r="M194" s="265"/>
      <c r="N194" s="266"/>
      <c r="O194" s="266"/>
      <c r="P194" s="266"/>
      <c r="Q194" s="266"/>
      <c r="R194" s="266"/>
      <c r="S194" s="266"/>
      <c r="T194" s="26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8" t="s">
        <v>244</v>
      </c>
      <c r="AU194" s="268" t="s">
        <v>86</v>
      </c>
      <c r="AV194" s="13" t="s">
        <v>86</v>
      </c>
      <c r="AW194" s="13" t="s">
        <v>32</v>
      </c>
      <c r="AX194" s="13" t="s">
        <v>77</v>
      </c>
      <c r="AY194" s="268" t="s">
        <v>135</v>
      </c>
    </row>
    <row r="195" s="13" customFormat="1">
      <c r="A195" s="13"/>
      <c r="B195" s="258"/>
      <c r="C195" s="259"/>
      <c r="D195" s="250" t="s">
        <v>244</v>
      </c>
      <c r="E195" s="260" t="s">
        <v>1</v>
      </c>
      <c r="F195" s="261" t="s">
        <v>495</v>
      </c>
      <c r="G195" s="259"/>
      <c r="H195" s="262">
        <v>18.452000000000002</v>
      </c>
      <c r="I195" s="263"/>
      <c r="J195" s="259"/>
      <c r="K195" s="259"/>
      <c r="L195" s="264"/>
      <c r="M195" s="265"/>
      <c r="N195" s="266"/>
      <c r="O195" s="266"/>
      <c r="P195" s="266"/>
      <c r="Q195" s="266"/>
      <c r="R195" s="266"/>
      <c r="S195" s="266"/>
      <c r="T195" s="26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8" t="s">
        <v>244</v>
      </c>
      <c r="AU195" s="268" t="s">
        <v>86</v>
      </c>
      <c r="AV195" s="13" t="s">
        <v>86</v>
      </c>
      <c r="AW195" s="13" t="s">
        <v>32</v>
      </c>
      <c r="AX195" s="13" t="s">
        <v>77</v>
      </c>
      <c r="AY195" s="268" t="s">
        <v>135</v>
      </c>
    </row>
    <row r="196" s="14" customFormat="1">
      <c r="A196" s="14"/>
      <c r="B196" s="272"/>
      <c r="C196" s="273"/>
      <c r="D196" s="250" t="s">
        <v>244</v>
      </c>
      <c r="E196" s="274" t="s">
        <v>1</v>
      </c>
      <c r="F196" s="275" t="s">
        <v>327</v>
      </c>
      <c r="G196" s="273"/>
      <c r="H196" s="276">
        <v>24.150000000000002</v>
      </c>
      <c r="I196" s="277"/>
      <c r="J196" s="273"/>
      <c r="K196" s="273"/>
      <c r="L196" s="278"/>
      <c r="M196" s="279"/>
      <c r="N196" s="280"/>
      <c r="O196" s="280"/>
      <c r="P196" s="280"/>
      <c r="Q196" s="280"/>
      <c r="R196" s="280"/>
      <c r="S196" s="280"/>
      <c r="T196" s="28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82" t="s">
        <v>244</v>
      </c>
      <c r="AU196" s="282" t="s">
        <v>86</v>
      </c>
      <c r="AV196" s="14" t="s">
        <v>142</v>
      </c>
      <c r="AW196" s="14" t="s">
        <v>32</v>
      </c>
      <c r="AX196" s="14" t="s">
        <v>84</v>
      </c>
      <c r="AY196" s="282" t="s">
        <v>135</v>
      </c>
    </row>
    <row r="197" s="2" customFormat="1" ht="21.75" customHeight="1">
      <c r="A197" s="38"/>
      <c r="B197" s="39"/>
      <c r="C197" s="236" t="s">
        <v>377</v>
      </c>
      <c r="D197" s="236" t="s">
        <v>138</v>
      </c>
      <c r="E197" s="237" t="s">
        <v>496</v>
      </c>
      <c r="F197" s="238" t="s">
        <v>497</v>
      </c>
      <c r="G197" s="239" t="s">
        <v>253</v>
      </c>
      <c r="H197" s="240">
        <v>0.188</v>
      </c>
      <c r="I197" s="241"/>
      <c r="J197" s="242">
        <f>ROUND(I197*H197,2)</f>
        <v>0</v>
      </c>
      <c r="K197" s="243"/>
      <c r="L197" s="44"/>
      <c r="M197" s="244" t="s">
        <v>1</v>
      </c>
      <c r="N197" s="245" t="s">
        <v>42</v>
      </c>
      <c r="O197" s="91"/>
      <c r="P197" s="246">
        <f>O197*H197</f>
        <v>0</v>
      </c>
      <c r="Q197" s="246">
        <v>0.84758</v>
      </c>
      <c r="R197" s="246">
        <f>Q197*H197</f>
        <v>0.15934503999999999</v>
      </c>
      <c r="S197" s="246">
        <v>0</v>
      </c>
      <c r="T197" s="247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48" t="s">
        <v>142</v>
      </c>
      <c r="AT197" s="248" t="s">
        <v>138</v>
      </c>
      <c r="AU197" s="248" t="s">
        <v>86</v>
      </c>
      <c r="AY197" s="17" t="s">
        <v>135</v>
      </c>
      <c r="BE197" s="249">
        <f>IF(N197="základní",J197,0)</f>
        <v>0</v>
      </c>
      <c r="BF197" s="249">
        <f>IF(N197="snížená",J197,0)</f>
        <v>0</v>
      </c>
      <c r="BG197" s="249">
        <f>IF(N197="zákl. přenesená",J197,0)</f>
        <v>0</v>
      </c>
      <c r="BH197" s="249">
        <f>IF(N197="sníž. přenesená",J197,0)</f>
        <v>0</v>
      </c>
      <c r="BI197" s="249">
        <f>IF(N197="nulová",J197,0)</f>
        <v>0</v>
      </c>
      <c r="BJ197" s="17" t="s">
        <v>84</v>
      </c>
      <c r="BK197" s="249">
        <f>ROUND(I197*H197,2)</f>
        <v>0</v>
      </c>
      <c r="BL197" s="17" t="s">
        <v>142</v>
      </c>
      <c r="BM197" s="248" t="s">
        <v>498</v>
      </c>
    </row>
    <row r="198" s="13" customFormat="1">
      <c r="A198" s="13"/>
      <c r="B198" s="258"/>
      <c r="C198" s="259"/>
      <c r="D198" s="250" t="s">
        <v>244</v>
      </c>
      <c r="E198" s="260" t="s">
        <v>1</v>
      </c>
      <c r="F198" s="261" t="s">
        <v>499</v>
      </c>
      <c r="G198" s="259"/>
      <c r="H198" s="262">
        <v>0.042000000000000003</v>
      </c>
      <c r="I198" s="263"/>
      <c r="J198" s="259"/>
      <c r="K198" s="259"/>
      <c r="L198" s="264"/>
      <c r="M198" s="265"/>
      <c r="N198" s="266"/>
      <c r="O198" s="266"/>
      <c r="P198" s="266"/>
      <c r="Q198" s="266"/>
      <c r="R198" s="266"/>
      <c r="S198" s="266"/>
      <c r="T198" s="26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8" t="s">
        <v>244</v>
      </c>
      <c r="AU198" s="268" t="s">
        <v>86</v>
      </c>
      <c r="AV198" s="13" t="s">
        <v>86</v>
      </c>
      <c r="AW198" s="13" t="s">
        <v>32</v>
      </c>
      <c r="AX198" s="13" t="s">
        <v>77</v>
      </c>
      <c r="AY198" s="268" t="s">
        <v>135</v>
      </c>
    </row>
    <row r="199" s="13" customFormat="1">
      <c r="A199" s="13"/>
      <c r="B199" s="258"/>
      <c r="C199" s="259"/>
      <c r="D199" s="250" t="s">
        <v>244</v>
      </c>
      <c r="E199" s="260" t="s">
        <v>1</v>
      </c>
      <c r="F199" s="261" t="s">
        <v>500</v>
      </c>
      <c r="G199" s="259"/>
      <c r="H199" s="262">
        <v>0.14599999999999999</v>
      </c>
      <c r="I199" s="263"/>
      <c r="J199" s="259"/>
      <c r="K199" s="259"/>
      <c r="L199" s="264"/>
      <c r="M199" s="265"/>
      <c r="N199" s="266"/>
      <c r="O199" s="266"/>
      <c r="P199" s="266"/>
      <c r="Q199" s="266"/>
      <c r="R199" s="266"/>
      <c r="S199" s="266"/>
      <c r="T199" s="267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8" t="s">
        <v>244</v>
      </c>
      <c r="AU199" s="268" t="s">
        <v>86</v>
      </c>
      <c r="AV199" s="13" t="s">
        <v>86</v>
      </c>
      <c r="AW199" s="13" t="s">
        <v>32</v>
      </c>
      <c r="AX199" s="13" t="s">
        <v>77</v>
      </c>
      <c r="AY199" s="268" t="s">
        <v>135</v>
      </c>
    </row>
    <row r="200" s="14" customFormat="1">
      <c r="A200" s="14"/>
      <c r="B200" s="272"/>
      <c r="C200" s="273"/>
      <c r="D200" s="250" t="s">
        <v>244</v>
      </c>
      <c r="E200" s="274" t="s">
        <v>1</v>
      </c>
      <c r="F200" s="275" t="s">
        <v>327</v>
      </c>
      <c r="G200" s="273"/>
      <c r="H200" s="276">
        <v>0.188</v>
      </c>
      <c r="I200" s="277"/>
      <c r="J200" s="273"/>
      <c r="K200" s="273"/>
      <c r="L200" s="278"/>
      <c r="M200" s="279"/>
      <c r="N200" s="280"/>
      <c r="O200" s="280"/>
      <c r="P200" s="280"/>
      <c r="Q200" s="280"/>
      <c r="R200" s="280"/>
      <c r="S200" s="280"/>
      <c r="T200" s="28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82" t="s">
        <v>244</v>
      </c>
      <c r="AU200" s="282" t="s">
        <v>86</v>
      </c>
      <c r="AV200" s="14" t="s">
        <v>142</v>
      </c>
      <c r="AW200" s="14" t="s">
        <v>32</v>
      </c>
      <c r="AX200" s="14" t="s">
        <v>84</v>
      </c>
      <c r="AY200" s="282" t="s">
        <v>135</v>
      </c>
    </row>
    <row r="201" s="2" customFormat="1" ht="33" customHeight="1">
      <c r="A201" s="38"/>
      <c r="B201" s="39"/>
      <c r="C201" s="236" t="s">
        <v>383</v>
      </c>
      <c r="D201" s="236" t="s">
        <v>138</v>
      </c>
      <c r="E201" s="237" t="s">
        <v>501</v>
      </c>
      <c r="F201" s="238" t="s">
        <v>502</v>
      </c>
      <c r="G201" s="239" t="s">
        <v>241</v>
      </c>
      <c r="H201" s="240">
        <v>30.155000000000001</v>
      </c>
      <c r="I201" s="241"/>
      <c r="J201" s="242">
        <f>ROUND(I201*H201,2)</f>
        <v>0</v>
      </c>
      <c r="K201" s="243"/>
      <c r="L201" s="44"/>
      <c r="M201" s="244" t="s">
        <v>1</v>
      </c>
      <c r="N201" s="245" t="s">
        <v>42</v>
      </c>
      <c r="O201" s="91"/>
      <c r="P201" s="246">
        <f>O201*H201</f>
        <v>0</v>
      </c>
      <c r="Q201" s="246">
        <v>0.43744</v>
      </c>
      <c r="R201" s="246">
        <f>Q201*H201</f>
        <v>13.191003200000001</v>
      </c>
      <c r="S201" s="246">
        <v>0</v>
      </c>
      <c r="T201" s="247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48" t="s">
        <v>142</v>
      </c>
      <c r="AT201" s="248" t="s">
        <v>138</v>
      </c>
      <c r="AU201" s="248" t="s">
        <v>86</v>
      </c>
      <c r="AY201" s="17" t="s">
        <v>135</v>
      </c>
      <c r="BE201" s="249">
        <f>IF(N201="základní",J201,0)</f>
        <v>0</v>
      </c>
      <c r="BF201" s="249">
        <f>IF(N201="snížená",J201,0)</f>
        <v>0</v>
      </c>
      <c r="BG201" s="249">
        <f>IF(N201="zákl. přenesená",J201,0)</f>
        <v>0</v>
      </c>
      <c r="BH201" s="249">
        <f>IF(N201="sníž. přenesená",J201,0)</f>
        <v>0</v>
      </c>
      <c r="BI201" s="249">
        <f>IF(N201="nulová",J201,0)</f>
        <v>0</v>
      </c>
      <c r="BJ201" s="17" t="s">
        <v>84</v>
      </c>
      <c r="BK201" s="249">
        <f>ROUND(I201*H201,2)</f>
        <v>0</v>
      </c>
      <c r="BL201" s="17" t="s">
        <v>142</v>
      </c>
      <c r="BM201" s="248" t="s">
        <v>503</v>
      </c>
    </row>
    <row r="202" s="2" customFormat="1">
      <c r="A202" s="38"/>
      <c r="B202" s="39"/>
      <c r="C202" s="40"/>
      <c r="D202" s="250" t="s">
        <v>144</v>
      </c>
      <c r="E202" s="40"/>
      <c r="F202" s="251" t="s">
        <v>504</v>
      </c>
      <c r="G202" s="40"/>
      <c r="H202" s="40"/>
      <c r="I202" s="144"/>
      <c r="J202" s="40"/>
      <c r="K202" s="40"/>
      <c r="L202" s="44"/>
      <c r="M202" s="252"/>
      <c r="N202" s="253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144</v>
      </c>
      <c r="AU202" s="17" t="s">
        <v>86</v>
      </c>
    </row>
    <row r="203" s="13" customFormat="1">
      <c r="A203" s="13"/>
      <c r="B203" s="258"/>
      <c r="C203" s="259"/>
      <c r="D203" s="250" t="s">
        <v>244</v>
      </c>
      <c r="E203" s="260" t="s">
        <v>1</v>
      </c>
      <c r="F203" s="261" t="s">
        <v>505</v>
      </c>
      <c r="G203" s="259"/>
      <c r="H203" s="262">
        <v>15.560000000000001</v>
      </c>
      <c r="I203" s="263"/>
      <c r="J203" s="259"/>
      <c r="K203" s="259"/>
      <c r="L203" s="264"/>
      <c r="M203" s="265"/>
      <c r="N203" s="266"/>
      <c r="O203" s="266"/>
      <c r="P203" s="266"/>
      <c r="Q203" s="266"/>
      <c r="R203" s="266"/>
      <c r="S203" s="266"/>
      <c r="T203" s="267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8" t="s">
        <v>244</v>
      </c>
      <c r="AU203" s="268" t="s">
        <v>86</v>
      </c>
      <c r="AV203" s="13" t="s">
        <v>86</v>
      </c>
      <c r="AW203" s="13" t="s">
        <v>32</v>
      </c>
      <c r="AX203" s="13" t="s">
        <v>77</v>
      </c>
      <c r="AY203" s="268" t="s">
        <v>135</v>
      </c>
    </row>
    <row r="204" s="13" customFormat="1">
      <c r="A204" s="13"/>
      <c r="B204" s="258"/>
      <c r="C204" s="259"/>
      <c r="D204" s="250" t="s">
        <v>244</v>
      </c>
      <c r="E204" s="260" t="s">
        <v>1</v>
      </c>
      <c r="F204" s="261" t="s">
        <v>506</v>
      </c>
      <c r="G204" s="259"/>
      <c r="H204" s="262">
        <v>6.2699999999999996</v>
      </c>
      <c r="I204" s="263"/>
      <c r="J204" s="259"/>
      <c r="K204" s="259"/>
      <c r="L204" s="264"/>
      <c r="M204" s="265"/>
      <c r="N204" s="266"/>
      <c r="O204" s="266"/>
      <c r="P204" s="266"/>
      <c r="Q204" s="266"/>
      <c r="R204" s="266"/>
      <c r="S204" s="266"/>
      <c r="T204" s="26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8" t="s">
        <v>244</v>
      </c>
      <c r="AU204" s="268" t="s">
        <v>86</v>
      </c>
      <c r="AV204" s="13" t="s">
        <v>86</v>
      </c>
      <c r="AW204" s="13" t="s">
        <v>32</v>
      </c>
      <c r="AX204" s="13" t="s">
        <v>77</v>
      </c>
      <c r="AY204" s="268" t="s">
        <v>135</v>
      </c>
    </row>
    <row r="205" s="13" customFormat="1">
      <c r="A205" s="13"/>
      <c r="B205" s="258"/>
      <c r="C205" s="259"/>
      <c r="D205" s="250" t="s">
        <v>244</v>
      </c>
      <c r="E205" s="260" t="s">
        <v>1</v>
      </c>
      <c r="F205" s="261" t="s">
        <v>507</v>
      </c>
      <c r="G205" s="259"/>
      <c r="H205" s="262">
        <v>5.6849999999999996</v>
      </c>
      <c r="I205" s="263"/>
      <c r="J205" s="259"/>
      <c r="K205" s="259"/>
      <c r="L205" s="264"/>
      <c r="M205" s="265"/>
      <c r="N205" s="266"/>
      <c r="O205" s="266"/>
      <c r="P205" s="266"/>
      <c r="Q205" s="266"/>
      <c r="R205" s="266"/>
      <c r="S205" s="266"/>
      <c r="T205" s="26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8" t="s">
        <v>244</v>
      </c>
      <c r="AU205" s="268" t="s">
        <v>86</v>
      </c>
      <c r="AV205" s="13" t="s">
        <v>86</v>
      </c>
      <c r="AW205" s="13" t="s">
        <v>32</v>
      </c>
      <c r="AX205" s="13" t="s">
        <v>77</v>
      </c>
      <c r="AY205" s="268" t="s">
        <v>135</v>
      </c>
    </row>
    <row r="206" s="13" customFormat="1">
      <c r="A206" s="13"/>
      <c r="B206" s="258"/>
      <c r="C206" s="259"/>
      <c r="D206" s="250" t="s">
        <v>244</v>
      </c>
      <c r="E206" s="260" t="s">
        <v>1</v>
      </c>
      <c r="F206" s="261" t="s">
        <v>508</v>
      </c>
      <c r="G206" s="259"/>
      <c r="H206" s="262">
        <v>2.6400000000000001</v>
      </c>
      <c r="I206" s="263"/>
      <c r="J206" s="259"/>
      <c r="K206" s="259"/>
      <c r="L206" s="264"/>
      <c r="M206" s="265"/>
      <c r="N206" s="266"/>
      <c r="O206" s="266"/>
      <c r="P206" s="266"/>
      <c r="Q206" s="266"/>
      <c r="R206" s="266"/>
      <c r="S206" s="266"/>
      <c r="T206" s="26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8" t="s">
        <v>244</v>
      </c>
      <c r="AU206" s="268" t="s">
        <v>86</v>
      </c>
      <c r="AV206" s="13" t="s">
        <v>86</v>
      </c>
      <c r="AW206" s="13" t="s">
        <v>32</v>
      </c>
      <c r="AX206" s="13" t="s">
        <v>77</v>
      </c>
      <c r="AY206" s="268" t="s">
        <v>135</v>
      </c>
    </row>
    <row r="207" s="2" customFormat="1" ht="21.75" customHeight="1">
      <c r="A207" s="38"/>
      <c r="B207" s="39"/>
      <c r="C207" s="236" t="s">
        <v>387</v>
      </c>
      <c r="D207" s="236" t="s">
        <v>138</v>
      </c>
      <c r="E207" s="237" t="s">
        <v>509</v>
      </c>
      <c r="F207" s="238" t="s">
        <v>510</v>
      </c>
      <c r="G207" s="239" t="s">
        <v>241</v>
      </c>
      <c r="H207" s="240">
        <v>30.155000000000001</v>
      </c>
      <c r="I207" s="241"/>
      <c r="J207" s="242">
        <f>ROUND(I207*H207,2)</f>
        <v>0</v>
      </c>
      <c r="K207" s="243"/>
      <c r="L207" s="44"/>
      <c r="M207" s="244" t="s">
        <v>1</v>
      </c>
      <c r="N207" s="245" t="s">
        <v>42</v>
      </c>
      <c r="O207" s="91"/>
      <c r="P207" s="246">
        <f>O207*H207</f>
        <v>0</v>
      </c>
      <c r="Q207" s="246">
        <v>0</v>
      </c>
      <c r="R207" s="246">
        <f>Q207*H207</f>
        <v>0</v>
      </c>
      <c r="S207" s="246">
        <v>0</v>
      </c>
      <c r="T207" s="247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48" t="s">
        <v>142</v>
      </c>
      <c r="AT207" s="248" t="s">
        <v>138</v>
      </c>
      <c r="AU207" s="248" t="s">
        <v>86</v>
      </c>
      <c r="AY207" s="17" t="s">
        <v>135</v>
      </c>
      <c r="BE207" s="249">
        <f>IF(N207="základní",J207,0)</f>
        <v>0</v>
      </c>
      <c r="BF207" s="249">
        <f>IF(N207="snížená",J207,0)</f>
        <v>0</v>
      </c>
      <c r="BG207" s="249">
        <f>IF(N207="zákl. přenesená",J207,0)</f>
        <v>0</v>
      </c>
      <c r="BH207" s="249">
        <f>IF(N207="sníž. přenesená",J207,0)</f>
        <v>0</v>
      </c>
      <c r="BI207" s="249">
        <f>IF(N207="nulová",J207,0)</f>
        <v>0</v>
      </c>
      <c r="BJ207" s="17" t="s">
        <v>84</v>
      </c>
      <c r="BK207" s="249">
        <f>ROUND(I207*H207,2)</f>
        <v>0</v>
      </c>
      <c r="BL207" s="17" t="s">
        <v>142</v>
      </c>
      <c r="BM207" s="248" t="s">
        <v>511</v>
      </c>
    </row>
    <row r="208" s="13" customFormat="1">
      <c r="A208" s="13"/>
      <c r="B208" s="258"/>
      <c r="C208" s="259"/>
      <c r="D208" s="250" t="s">
        <v>244</v>
      </c>
      <c r="E208" s="260" t="s">
        <v>1</v>
      </c>
      <c r="F208" s="261" t="s">
        <v>505</v>
      </c>
      <c r="G208" s="259"/>
      <c r="H208" s="262">
        <v>15.560000000000001</v>
      </c>
      <c r="I208" s="263"/>
      <c r="J208" s="259"/>
      <c r="K208" s="259"/>
      <c r="L208" s="264"/>
      <c r="M208" s="265"/>
      <c r="N208" s="266"/>
      <c r="O208" s="266"/>
      <c r="P208" s="266"/>
      <c r="Q208" s="266"/>
      <c r="R208" s="266"/>
      <c r="S208" s="266"/>
      <c r="T208" s="26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8" t="s">
        <v>244</v>
      </c>
      <c r="AU208" s="268" t="s">
        <v>86</v>
      </c>
      <c r="AV208" s="13" t="s">
        <v>86</v>
      </c>
      <c r="AW208" s="13" t="s">
        <v>32</v>
      </c>
      <c r="AX208" s="13" t="s">
        <v>77</v>
      </c>
      <c r="AY208" s="268" t="s">
        <v>135</v>
      </c>
    </row>
    <row r="209" s="13" customFormat="1">
      <c r="A209" s="13"/>
      <c r="B209" s="258"/>
      <c r="C209" s="259"/>
      <c r="D209" s="250" t="s">
        <v>244</v>
      </c>
      <c r="E209" s="260" t="s">
        <v>1</v>
      </c>
      <c r="F209" s="261" t="s">
        <v>506</v>
      </c>
      <c r="G209" s="259"/>
      <c r="H209" s="262">
        <v>6.2699999999999996</v>
      </c>
      <c r="I209" s="263"/>
      <c r="J209" s="259"/>
      <c r="K209" s="259"/>
      <c r="L209" s="264"/>
      <c r="M209" s="265"/>
      <c r="N209" s="266"/>
      <c r="O209" s="266"/>
      <c r="P209" s="266"/>
      <c r="Q209" s="266"/>
      <c r="R209" s="266"/>
      <c r="S209" s="266"/>
      <c r="T209" s="26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8" t="s">
        <v>244</v>
      </c>
      <c r="AU209" s="268" t="s">
        <v>86</v>
      </c>
      <c r="AV209" s="13" t="s">
        <v>86</v>
      </c>
      <c r="AW209" s="13" t="s">
        <v>32</v>
      </c>
      <c r="AX209" s="13" t="s">
        <v>77</v>
      </c>
      <c r="AY209" s="268" t="s">
        <v>135</v>
      </c>
    </row>
    <row r="210" s="13" customFormat="1">
      <c r="A210" s="13"/>
      <c r="B210" s="258"/>
      <c r="C210" s="259"/>
      <c r="D210" s="250" t="s">
        <v>244</v>
      </c>
      <c r="E210" s="260" t="s">
        <v>1</v>
      </c>
      <c r="F210" s="261" t="s">
        <v>507</v>
      </c>
      <c r="G210" s="259"/>
      <c r="H210" s="262">
        <v>5.6849999999999996</v>
      </c>
      <c r="I210" s="263"/>
      <c r="J210" s="259"/>
      <c r="K210" s="259"/>
      <c r="L210" s="264"/>
      <c r="M210" s="265"/>
      <c r="N210" s="266"/>
      <c r="O210" s="266"/>
      <c r="P210" s="266"/>
      <c r="Q210" s="266"/>
      <c r="R210" s="266"/>
      <c r="S210" s="266"/>
      <c r="T210" s="267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8" t="s">
        <v>244</v>
      </c>
      <c r="AU210" s="268" t="s">
        <v>86</v>
      </c>
      <c r="AV210" s="13" t="s">
        <v>86</v>
      </c>
      <c r="AW210" s="13" t="s">
        <v>32</v>
      </c>
      <c r="AX210" s="13" t="s">
        <v>77</v>
      </c>
      <c r="AY210" s="268" t="s">
        <v>135</v>
      </c>
    </row>
    <row r="211" s="13" customFormat="1">
      <c r="A211" s="13"/>
      <c r="B211" s="258"/>
      <c r="C211" s="259"/>
      <c r="D211" s="250" t="s">
        <v>244</v>
      </c>
      <c r="E211" s="260" t="s">
        <v>1</v>
      </c>
      <c r="F211" s="261" t="s">
        <v>508</v>
      </c>
      <c r="G211" s="259"/>
      <c r="H211" s="262">
        <v>2.6400000000000001</v>
      </c>
      <c r="I211" s="263"/>
      <c r="J211" s="259"/>
      <c r="K211" s="259"/>
      <c r="L211" s="264"/>
      <c r="M211" s="265"/>
      <c r="N211" s="266"/>
      <c r="O211" s="266"/>
      <c r="P211" s="266"/>
      <c r="Q211" s="266"/>
      <c r="R211" s="266"/>
      <c r="S211" s="266"/>
      <c r="T211" s="26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8" t="s">
        <v>244</v>
      </c>
      <c r="AU211" s="268" t="s">
        <v>86</v>
      </c>
      <c r="AV211" s="13" t="s">
        <v>86</v>
      </c>
      <c r="AW211" s="13" t="s">
        <v>32</v>
      </c>
      <c r="AX211" s="13" t="s">
        <v>77</v>
      </c>
      <c r="AY211" s="268" t="s">
        <v>135</v>
      </c>
    </row>
    <row r="212" s="12" customFormat="1" ht="22.8" customHeight="1">
      <c r="A212" s="12"/>
      <c r="B212" s="220"/>
      <c r="C212" s="221"/>
      <c r="D212" s="222" t="s">
        <v>76</v>
      </c>
      <c r="E212" s="234" t="s">
        <v>177</v>
      </c>
      <c r="F212" s="234" t="s">
        <v>512</v>
      </c>
      <c r="G212" s="221"/>
      <c r="H212" s="221"/>
      <c r="I212" s="224"/>
      <c r="J212" s="235">
        <f>BK212</f>
        <v>0</v>
      </c>
      <c r="K212" s="221"/>
      <c r="L212" s="226"/>
      <c r="M212" s="227"/>
      <c r="N212" s="228"/>
      <c r="O212" s="228"/>
      <c r="P212" s="229">
        <f>SUM(P213:P214)</f>
        <v>0</v>
      </c>
      <c r="Q212" s="228"/>
      <c r="R212" s="229">
        <f>SUM(R213:R214)</f>
        <v>0</v>
      </c>
      <c r="S212" s="228"/>
      <c r="T212" s="230">
        <f>SUM(T213:T214)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31" t="s">
        <v>84</v>
      </c>
      <c r="AT212" s="232" t="s">
        <v>76</v>
      </c>
      <c r="AU212" s="232" t="s">
        <v>84</v>
      </c>
      <c r="AY212" s="231" t="s">
        <v>135</v>
      </c>
      <c r="BK212" s="233">
        <f>SUM(BK213:BK214)</f>
        <v>0</v>
      </c>
    </row>
    <row r="213" s="2" customFormat="1" ht="33" customHeight="1">
      <c r="A213" s="38"/>
      <c r="B213" s="39"/>
      <c r="C213" s="236" t="s">
        <v>513</v>
      </c>
      <c r="D213" s="236" t="s">
        <v>138</v>
      </c>
      <c r="E213" s="237" t="s">
        <v>514</v>
      </c>
      <c r="F213" s="238" t="s">
        <v>515</v>
      </c>
      <c r="G213" s="239" t="s">
        <v>516</v>
      </c>
      <c r="H213" s="240">
        <v>2</v>
      </c>
      <c r="I213" s="241"/>
      <c r="J213" s="242">
        <f>ROUND(I213*H213,2)</f>
        <v>0</v>
      </c>
      <c r="K213" s="243"/>
      <c r="L213" s="44"/>
      <c r="M213" s="244" t="s">
        <v>1</v>
      </c>
      <c r="N213" s="245" t="s">
        <v>42</v>
      </c>
      <c r="O213" s="91"/>
      <c r="P213" s="246">
        <f>O213*H213</f>
        <v>0</v>
      </c>
      <c r="Q213" s="246">
        <v>0</v>
      </c>
      <c r="R213" s="246">
        <f>Q213*H213</f>
        <v>0</v>
      </c>
      <c r="S213" s="246">
        <v>0</v>
      </c>
      <c r="T213" s="247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48" t="s">
        <v>142</v>
      </c>
      <c r="AT213" s="248" t="s">
        <v>138</v>
      </c>
      <c r="AU213" s="248" t="s">
        <v>86</v>
      </c>
      <c r="AY213" s="17" t="s">
        <v>135</v>
      </c>
      <c r="BE213" s="249">
        <f>IF(N213="základní",J213,0)</f>
        <v>0</v>
      </c>
      <c r="BF213" s="249">
        <f>IF(N213="snížená",J213,0)</f>
        <v>0</v>
      </c>
      <c r="BG213" s="249">
        <f>IF(N213="zákl. přenesená",J213,0)</f>
        <v>0</v>
      </c>
      <c r="BH213" s="249">
        <f>IF(N213="sníž. přenesená",J213,0)</f>
        <v>0</v>
      </c>
      <c r="BI213" s="249">
        <f>IF(N213="nulová",J213,0)</f>
        <v>0</v>
      </c>
      <c r="BJ213" s="17" t="s">
        <v>84</v>
      </c>
      <c r="BK213" s="249">
        <f>ROUND(I213*H213,2)</f>
        <v>0</v>
      </c>
      <c r="BL213" s="17" t="s">
        <v>142</v>
      </c>
      <c r="BM213" s="248" t="s">
        <v>517</v>
      </c>
    </row>
    <row r="214" s="2" customFormat="1" ht="33" customHeight="1">
      <c r="A214" s="38"/>
      <c r="B214" s="39"/>
      <c r="C214" s="236" t="s">
        <v>518</v>
      </c>
      <c r="D214" s="236" t="s">
        <v>138</v>
      </c>
      <c r="E214" s="237" t="s">
        <v>519</v>
      </c>
      <c r="F214" s="238" t="s">
        <v>520</v>
      </c>
      <c r="G214" s="239" t="s">
        <v>516</v>
      </c>
      <c r="H214" s="240">
        <v>4</v>
      </c>
      <c r="I214" s="241"/>
      <c r="J214" s="242">
        <f>ROUND(I214*H214,2)</f>
        <v>0</v>
      </c>
      <c r="K214" s="243"/>
      <c r="L214" s="44"/>
      <c r="M214" s="244" t="s">
        <v>1</v>
      </c>
      <c r="N214" s="245" t="s">
        <v>42</v>
      </c>
      <c r="O214" s="91"/>
      <c r="P214" s="246">
        <f>O214*H214</f>
        <v>0</v>
      </c>
      <c r="Q214" s="246">
        <v>0</v>
      </c>
      <c r="R214" s="246">
        <f>Q214*H214</f>
        <v>0</v>
      </c>
      <c r="S214" s="246">
        <v>0</v>
      </c>
      <c r="T214" s="247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48" t="s">
        <v>142</v>
      </c>
      <c r="AT214" s="248" t="s">
        <v>138</v>
      </c>
      <c r="AU214" s="248" t="s">
        <v>86</v>
      </c>
      <c r="AY214" s="17" t="s">
        <v>135</v>
      </c>
      <c r="BE214" s="249">
        <f>IF(N214="základní",J214,0)</f>
        <v>0</v>
      </c>
      <c r="BF214" s="249">
        <f>IF(N214="snížená",J214,0)</f>
        <v>0</v>
      </c>
      <c r="BG214" s="249">
        <f>IF(N214="zákl. přenesená",J214,0)</f>
        <v>0</v>
      </c>
      <c r="BH214" s="249">
        <f>IF(N214="sníž. přenesená",J214,0)</f>
        <v>0</v>
      </c>
      <c r="BI214" s="249">
        <f>IF(N214="nulová",J214,0)</f>
        <v>0</v>
      </c>
      <c r="BJ214" s="17" t="s">
        <v>84</v>
      </c>
      <c r="BK214" s="249">
        <f>ROUND(I214*H214,2)</f>
        <v>0</v>
      </c>
      <c r="BL214" s="17" t="s">
        <v>142</v>
      </c>
      <c r="BM214" s="248" t="s">
        <v>521</v>
      </c>
    </row>
    <row r="215" s="12" customFormat="1" ht="22.8" customHeight="1">
      <c r="A215" s="12"/>
      <c r="B215" s="220"/>
      <c r="C215" s="221"/>
      <c r="D215" s="222" t="s">
        <v>76</v>
      </c>
      <c r="E215" s="234" t="s">
        <v>136</v>
      </c>
      <c r="F215" s="234" t="s">
        <v>137</v>
      </c>
      <c r="G215" s="221"/>
      <c r="H215" s="221"/>
      <c r="I215" s="224"/>
      <c r="J215" s="235">
        <f>BK215</f>
        <v>0</v>
      </c>
      <c r="K215" s="221"/>
      <c r="L215" s="226"/>
      <c r="M215" s="227"/>
      <c r="N215" s="228"/>
      <c r="O215" s="228"/>
      <c r="P215" s="229">
        <f>SUM(P216:P231)</f>
        <v>0</v>
      </c>
      <c r="Q215" s="228"/>
      <c r="R215" s="229">
        <f>SUM(R216:R231)</f>
        <v>168.8640623</v>
      </c>
      <c r="S215" s="228"/>
      <c r="T215" s="230">
        <f>SUM(T216:T231)</f>
        <v>63.705000000000005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31" t="s">
        <v>84</v>
      </c>
      <c r="AT215" s="232" t="s">
        <v>76</v>
      </c>
      <c r="AU215" s="232" t="s">
        <v>84</v>
      </c>
      <c r="AY215" s="231" t="s">
        <v>135</v>
      </c>
      <c r="BK215" s="233">
        <f>SUM(BK216:BK231)</f>
        <v>0</v>
      </c>
    </row>
    <row r="216" s="2" customFormat="1" ht="33" customHeight="1">
      <c r="A216" s="38"/>
      <c r="B216" s="39"/>
      <c r="C216" s="236" t="s">
        <v>522</v>
      </c>
      <c r="D216" s="236" t="s">
        <v>138</v>
      </c>
      <c r="E216" s="237" t="s">
        <v>523</v>
      </c>
      <c r="F216" s="238" t="s">
        <v>524</v>
      </c>
      <c r="G216" s="239" t="s">
        <v>516</v>
      </c>
      <c r="H216" s="240">
        <v>2</v>
      </c>
      <c r="I216" s="241"/>
      <c r="J216" s="242">
        <f>ROUND(I216*H216,2)</f>
        <v>0</v>
      </c>
      <c r="K216" s="243"/>
      <c r="L216" s="44"/>
      <c r="M216" s="244" t="s">
        <v>1</v>
      </c>
      <c r="N216" s="245" t="s">
        <v>42</v>
      </c>
      <c r="O216" s="91"/>
      <c r="P216" s="246">
        <f>O216*H216</f>
        <v>0</v>
      </c>
      <c r="Q216" s="246">
        <v>7.0056599999999998</v>
      </c>
      <c r="R216" s="246">
        <f>Q216*H216</f>
        <v>14.01132</v>
      </c>
      <c r="S216" s="246">
        <v>0</v>
      </c>
      <c r="T216" s="247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48" t="s">
        <v>142</v>
      </c>
      <c r="AT216" s="248" t="s">
        <v>138</v>
      </c>
      <c r="AU216" s="248" t="s">
        <v>86</v>
      </c>
      <c r="AY216" s="17" t="s">
        <v>135</v>
      </c>
      <c r="BE216" s="249">
        <f>IF(N216="základní",J216,0)</f>
        <v>0</v>
      </c>
      <c r="BF216" s="249">
        <f>IF(N216="snížená",J216,0)</f>
        <v>0</v>
      </c>
      <c r="BG216" s="249">
        <f>IF(N216="zákl. přenesená",J216,0)</f>
        <v>0</v>
      </c>
      <c r="BH216" s="249">
        <f>IF(N216="sníž. přenesená",J216,0)</f>
        <v>0</v>
      </c>
      <c r="BI216" s="249">
        <f>IF(N216="nulová",J216,0)</f>
        <v>0</v>
      </c>
      <c r="BJ216" s="17" t="s">
        <v>84</v>
      </c>
      <c r="BK216" s="249">
        <f>ROUND(I216*H216,2)</f>
        <v>0</v>
      </c>
      <c r="BL216" s="17" t="s">
        <v>142</v>
      </c>
      <c r="BM216" s="248" t="s">
        <v>525</v>
      </c>
    </row>
    <row r="217" s="2" customFormat="1" ht="33" customHeight="1">
      <c r="A217" s="38"/>
      <c r="B217" s="39"/>
      <c r="C217" s="236" t="s">
        <v>526</v>
      </c>
      <c r="D217" s="236" t="s">
        <v>138</v>
      </c>
      <c r="E217" s="237" t="s">
        <v>527</v>
      </c>
      <c r="F217" s="238" t="s">
        <v>528</v>
      </c>
      <c r="G217" s="239" t="s">
        <v>516</v>
      </c>
      <c r="H217" s="240">
        <v>4</v>
      </c>
      <c r="I217" s="241"/>
      <c r="J217" s="242">
        <f>ROUND(I217*H217,2)</f>
        <v>0</v>
      </c>
      <c r="K217" s="243"/>
      <c r="L217" s="44"/>
      <c r="M217" s="244" t="s">
        <v>1</v>
      </c>
      <c r="N217" s="245" t="s">
        <v>42</v>
      </c>
      <c r="O217" s="91"/>
      <c r="P217" s="246">
        <f>O217*H217</f>
        <v>0</v>
      </c>
      <c r="Q217" s="246">
        <v>16.75142</v>
      </c>
      <c r="R217" s="246">
        <f>Q217*H217</f>
        <v>67.005679999999998</v>
      </c>
      <c r="S217" s="246">
        <v>0</v>
      </c>
      <c r="T217" s="247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48" t="s">
        <v>142</v>
      </c>
      <c r="AT217" s="248" t="s">
        <v>138</v>
      </c>
      <c r="AU217" s="248" t="s">
        <v>86</v>
      </c>
      <c r="AY217" s="17" t="s">
        <v>135</v>
      </c>
      <c r="BE217" s="249">
        <f>IF(N217="základní",J217,0)</f>
        <v>0</v>
      </c>
      <c r="BF217" s="249">
        <f>IF(N217="snížená",J217,0)</f>
        <v>0</v>
      </c>
      <c r="BG217" s="249">
        <f>IF(N217="zákl. přenesená",J217,0)</f>
        <v>0</v>
      </c>
      <c r="BH217" s="249">
        <f>IF(N217="sníž. přenesená",J217,0)</f>
        <v>0</v>
      </c>
      <c r="BI217" s="249">
        <f>IF(N217="nulová",J217,0)</f>
        <v>0</v>
      </c>
      <c r="BJ217" s="17" t="s">
        <v>84</v>
      </c>
      <c r="BK217" s="249">
        <f>ROUND(I217*H217,2)</f>
        <v>0</v>
      </c>
      <c r="BL217" s="17" t="s">
        <v>142</v>
      </c>
      <c r="BM217" s="248" t="s">
        <v>529</v>
      </c>
    </row>
    <row r="218" s="2" customFormat="1" ht="21.75" customHeight="1">
      <c r="A218" s="38"/>
      <c r="B218" s="39"/>
      <c r="C218" s="236" t="s">
        <v>530</v>
      </c>
      <c r="D218" s="236" t="s">
        <v>138</v>
      </c>
      <c r="E218" s="237" t="s">
        <v>531</v>
      </c>
      <c r="F218" s="238" t="s">
        <v>532</v>
      </c>
      <c r="G218" s="239" t="s">
        <v>374</v>
      </c>
      <c r="H218" s="240">
        <v>9.0600000000000005</v>
      </c>
      <c r="I218" s="241"/>
      <c r="J218" s="242">
        <f>ROUND(I218*H218,2)</f>
        <v>0</v>
      </c>
      <c r="K218" s="243"/>
      <c r="L218" s="44"/>
      <c r="M218" s="244" t="s">
        <v>1</v>
      </c>
      <c r="N218" s="245" t="s">
        <v>42</v>
      </c>
      <c r="O218" s="91"/>
      <c r="P218" s="246">
        <f>O218*H218</f>
        <v>0</v>
      </c>
      <c r="Q218" s="246">
        <v>0.58896999999999999</v>
      </c>
      <c r="R218" s="246">
        <f>Q218*H218</f>
        <v>5.3360682000000006</v>
      </c>
      <c r="S218" s="246">
        <v>0</v>
      </c>
      <c r="T218" s="247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48" t="s">
        <v>142</v>
      </c>
      <c r="AT218" s="248" t="s">
        <v>138</v>
      </c>
      <c r="AU218" s="248" t="s">
        <v>86</v>
      </c>
      <c r="AY218" s="17" t="s">
        <v>135</v>
      </c>
      <c r="BE218" s="249">
        <f>IF(N218="základní",J218,0)</f>
        <v>0</v>
      </c>
      <c r="BF218" s="249">
        <f>IF(N218="snížená",J218,0)</f>
        <v>0</v>
      </c>
      <c r="BG218" s="249">
        <f>IF(N218="zákl. přenesená",J218,0)</f>
        <v>0</v>
      </c>
      <c r="BH218" s="249">
        <f>IF(N218="sníž. přenesená",J218,0)</f>
        <v>0</v>
      </c>
      <c r="BI218" s="249">
        <f>IF(N218="nulová",J218,0)</f>
        <v>0</v>
      </c>
      <c r="BJ218" s="17" t="s">
        <v>84</v>
      </c>
      <c r="BK218" s="249">
        <f>ROUND(I218*H218,2)</f>
        <v>0</v>
      </c>
      <c r="BL218" s="17" t="s">
        <v>142</v>
      </c>
      <c r="BM218" s="248" t="s">
        <v>533</v>
      </c>
    </row>
    <row r="219" s="2" customFormat="1" ht="21.75" customHeight="1">
      <c r="A219" s="38"/>
      <c r="B219" s="39"/>
      <c r="C219" s="283" t="s">
        <v>534</v>
      </c>
      <c r="D219" s="283" t="s">
        <v>332</v>
      </c>
      <c r="E219" s="284" t="s">
        <v>535</v>
      </c>
      <c r="F219" s="285" t="s">
        <v>536</v>
      </c>
      <c r="G219" s="286" t="s">
        <v>516</v>
      </c>
      <c r="H219" s="287">
        <v>10</v>
      </c>
      <c r="I219" s="288"/>
      <c r="J219" s="289">
        <f>ROUND(I219*H219,2)</f>
        <v>0</v>
      </c>
      <c r="K219" s="290"/>
      <c r="L219" s="291"/>
      <c r="M219" s="292" t="s">
        <v>1</v>
      </c>
      <c r="N219" s="293" t="s">
        <v>42</v>
      </c>
      <c r="O219" s="91"/>
      <c r="P219" s="246">
        <f>O219*H219</f>
        <v>0</v>
      </c>
      <c r="Q219" s="246">
        <v>0.33500000000000002</v>
      </c>
      <c r="R219" s="246">
        <f>Q219*H219</f>
        <v>3.3500000000000001</v>
      </c>
      <c r="S219" s="246">
        <v>0</v>
      </c>
      <c r="T219" s="247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48" t="s">
        <v>177</v>
      </c>
      <c r="AT219" s="248" t="s">
        <v>332</v>
      </c>
      <c r="AU219" s="248" t="s">
        <v>86</v>
      </c>
      <c r="AY219" s="17" t="s">
        <v>135</v>
      </c>
      <c r="BE219" s="249">
        <f>IF(N219="základní",J219,0)</f>
        <v>0</v>
      </c>
      <c r="BF219" s="249">
        <f>IF(N219="snížená",J219,0)</f>
        <v>0</v>
      </c>
      <c r="BG219" s="249">
        <f>IF(N219="zákl. přenesená",J219,0)</f>
        <v>0</v>
      </c>
      <c r="BH219" s="249">
        <f>IF(N219="sníž. přenesená",J219,0)</f>
        <v>0</v>
      </c>
      <c r="BI219" s="249">
        <f>IF(N219="nulová",J219,0)</f>
        <v>0</v>
      </c>
      <c r="BJ219" s="17" t="s">
        <v>84</v>
      </c>
      <c r="BK219" s="249">
        <f>ROUND(I219*H219,2)</f>
        <v>0</v>
      </c>
      <c r="BL219" s="17" t="s">
        <v>142</v>
      </c>
      <c r="BM219" s="248" t="s">
        <v>537</v>
      </c>
    </row>
    <row r="220" s="2" customFormat="1" ht="21.75" customHeight="1">
      <c r="A220" s="38"/>
      <c r="B220" s="39"/>
      <c r="C220" s="236" t="s">
        <v>538</v>
      </c>
      <c r="D220" s="236" t="s">
        <v>138</v>
      </c>
      <c r="E220" s="237" t="s">
        <v>539</v>
      </c>
      <c r="F220" s="238" t="s">
        <v>540</v>
      </c>
      <c r="G220" s="239" t="s">
        <v>374</v>
      </c>
      <c r="H220" s="240">
        <v>19.760000000000002</v>
      </c>
      <c r="I220" s="241"/>
      <c r="J220" s="242">
        <f>ROUND(I220*H220,2)</f>
        <v>0</v>
      </c>
      <c r="K220" s="243"/>
      <c r="L220" s="44"/>
      <c r="M220" s="244" t="s">
        <v>1</v>
      </c>
      <c r="N220" s="245" t="s">
        <v>42</v>
      </c>
      <c r="O220" s="91"/>
      <c r="P220" s="246">
        <f>O220*H220</f>
        <v>0</v>
      </c>
      <c r="Q220" s="246">
        <v>1.3682799999999999</v>
      </c>
      <c r="R220" s="246">
        <f>Q220*H220</f>
        <v>27.037212800000002</v>
      </c>
      <c r="S220" s="246">
        <v>0</v>
      </c>
      <c r="T220" s="247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48" t="s">
        <v>142</v>
      </c>
      <c r="AT220" s="248" t="s">
        <v>138</v>
      </c>
      <c r="AU220" s="248" t="s">
        <v>86</v>
      </c>
      <c r="AY220" s="17" t="s">
        <v>135</v>
      </c>
      <c r="BE220" s="249">
        <f>IF(N220="základní",J220,0)</f>
        <v>0</v>
      </c>
      <c r="BF220" s="249">
        <f>IF(N220="snížená",J220,0)</f>
        <v>0</v>
      </c>
      <c r="BG220" s="249">
        <f>IF(N220="zákl. přenesená",J220,0)</f>
        <v>0</v>
      </c>
      <c r="BH220" s="249">
        <f>IF(N220="sníž. přenesená",J220,0)</f>
        <v>0</v>
      </c>
      <c r="BI220" s="249">
        <f>IF(N220="nulová",J220,0)</f>
        <v>0</v>
      </c>
      <c r="BJ220" s="17" t="s">
        <v>84</v>
      </c>
      <c r="BK220" s="249">
        <f>ROUND(I220*H220,2)</f>
        <v>0</v>
      </c>
      <c r="BL220" s="17" t="s">
        <v>142</v>
      </c>
      <c r="BM220" s="248" t="s">
        <v>541</v>
      </c>
    </row>
    <row r="221" s="13" customFormat="1">
      <c r="A221" s="13"/>
      <c r="B221" s="258"/>
      <c r="C221" s="259"/>
      <c r="D221" s="250" t="s">
        <v>244</v>
      </c>
      <c r="E221" s="260" t="s">
        <v>1</v>
      </c>
      <c r="F221" s="261" t="s">
        <v>542</v>
      </c>
      <c r="G221" s="259"/>
      <c r="H221" s="262">
        <v>19.760000000000002</v>
      </c>
      <c r="I221" s="263"/>
      <c r="J221" s="259"/>
      <c r="K221" s="259"/>
      <c r="L221" s="264"/>
      <c r="M221" s="265"/>
      <c r="N221" s="266"/>
      <c r="O221" s="266"/>
      <c r="P221" s="266"/>
      <c r="Q221" s="266"/>
      <c r="R221" s="266"/>
      <c r="S221" s="266"/>
      <c r="T221" s="267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8" t="s">
        <v>244</v>
      </c>
      <c r="AU221" s="268" t="s">
        <v>86</v>
      </c>
      <c r="AV221" s="13" t="s">
        <v>86</v>
      </c>
      <c r="AW221" s="13" t="s">
        <v>32</v>
      </c>
      <c r="AX221" s="13" t="s">
        <v>84</v>
      </c>
      <c r="AY221" s="268" t="s">
        <v>135</v>
      </c>
    </row>
    <row r="222" s="2" customFormat="1" ht="21.75" customHeight="1">
      <c r="A222" s="38"/>
      <c r="B222" s="39"/>
      <c r="C222" s="283" t="s">
        <v>543</v>
      </c>
      <c r="D222" s="283" t="s">
        <v>332</v>
      </c>
      <c r="E222" s="284" t="s">
        <v>544</v>
      </c>
      <c r="F222" s="285" t="s">
        <v>545</v>
      </c>
      <c r="G222" s="286" t="s">
        <v>516</v>
      </c>
      <c r="H222" s="287">
        <v>21</v>
      </c>
      <c r="I222" s="288"/>
      <c r="J222" s="289">
        <f>ROUND(I222*H222,2)</f>
        <v>0</v>
      </c>
      <c r="K222" s="290"/>
      <c r="L222" s="291"/>
      <c r="M222" s="292" t="s">
        <v>1</v>
      </c>
      <c r="N222" s="293" t="s">
        <v>42</v>
      </c>
      <c r="O222" s="91"/>
      <c r="P222" s="246">
        <f>O222*H222</f>
        <v>0</v>
      </c>
      <c r="Q222" s="246">
        <v>0.81499999999999995</v>
      </c>
      <c r="R222" s="246">
        <f>Q222*H222</f>
        <v>17.114999999999998</v>
      </c>
      <c r="S222" s="246">
        <v>0</v>
      </c>
      <c r="T222" s="247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48" t="s">
        <v>177</v>
      </c>
      <c r="AT222" s="248" t="s">
        <v>332</v>
      </c>
      <c r="AU222" s="248" t="s">
        <v>86</v>
      </c>
      <c r="AY222" s="17" t="s">
        <v>135</v>
      </c>
      <c r="BE222" s="249">
        <f>IF(N222="základní",J222,0)</f>
        <v>0</v>
      </c>
      <c r="BF222" s="249">
        <f>IF(N222="snížená",J222,0)</f>
        <v>0</v>
      </c>
      <c r="BG222" s="249">
        <f>IF(N222="zákl. přenesená",J222,0)</f>
        <v>0</v>
      </c>
      <c r="BH222" s="249">
        <f>IF(N222="sníž. přenesená",J222,0)</f>
        <v>0</v>
      </c>
      <c r="BI222" s="249">
        <f>IF(N222="nulová",J222,0)</f>
        <v>0</v>
      </c>
      <c r="BJ222" s="17" t="s">
        <v>84</v>
      </c>
      <c r="BK222" s="249">
        <f>ROUND(I222*H222,2)</f>
        <v>0</v>
      </c>
      <c r="BL222" s="17" t="s">
        <v>142</v>
      </c>
      <c r="BM222" s="248" t="s">
        <v>546</v>
      </c>
    </row>
    <row r="223" s="13" customFormat="1">
      <c r="A223" s="13"/>
      <c r="B223" s="258"/>
      <c r="C223" s="259"/>
      <c r="D223" s="250" t="s">
        <v>244</v>
      </c>
      <c r="E223" s="260" t="s">
        <v>1</v>
      </c>
      <c r="F223" s="261" t="s">
        <v>547</v>
      </c>
      <c r="G223" s="259"/>
      <c r="H223" s="262">
        <v>21</v>
      </c>
      <c r="I223" s="263"/>
      <c r="J223" s="259"/>
      <c r="K223" s="259"/>
      <c r="L223" s="264"/>
      <c r="M223" s="265"/>
      <c r="N223" s="266"/>
      <c r="O223" s="266"/>
      <c r="P223" s="266"/>
      <c r="Q223" s="266"/>
      <c r="R223" s="266"/>
      <c r="S223" s="266"/>
      <c r="T223" s="267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8" t="s">
        <v>244</v>
      </c>
      <c r="AU223" s="268" t="s">
        <v>86</v>
      </c>
      <c r="AV223" s="13" t="s">
        <v>86</v>
      </c>
      <c r="AW223" s="13" t="s">
        <v>32</v>
      </c>
      <c r="AX223" s="13" t="s">
        <v>84</v>
      </c>
      <c r="AY223" s="268" t="s">
        <v>135</v>
      </c>
    </row>
    <row r="224" s="2" customFormat="1" ht="16.5" customHeight="1">
      <c r="A224" s="38"/>
      <c r="B224" s="39"/>
      <c r="C224" s="236" t="s">
        <v>548</v>
      </c>
      <c r="D224" s="236" t="s">
        <v>138</v>
      </c>
      <c r="E224" s="237" t="s">
        <v>549</v>
      </c>
      <c r="F224" s="238" t="s">
        <v>550</v>
      </c>
      <c r="G224" s="239" t="s">
        <v>374</v>
      </c>
      <c r="H224" s="240">
        <v>13</v>
      </c>
      <c r="I224" s="241"/>
      <c r="J224" s="242">
        <f>ROUND(I224*H224,2)</f>
        <v>0</v>
      </c>
      <c r="K224" s="243"/>
      <c r="L224" s="44"/>
      <c r="M224" s="244" t="s">
        <v>1</v>
      </c>
      <c r="N224" s="245" t="s">
        <v>42</v>
      </c>
      <c r="O224" s="91"/>
      <c r="P224" s="246">
        <f>O224*H224</f>
        <v>0</v>
      </c>
      <c r="Q224" s="246">
        <v>0.43819000000000002</v>
      </c>
      <c r="R224" s="246">
        <f>Q224*H224</f>
        <v>5.6964700000000006</v>
      </c>
      <c r="S224" s="246">
        <v>0</v>
      </c>
      <c r="T224" s="247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48" t="s">
        <v>142</v>
      </c>
      <c r="AT224" s="248" t="s">
        <v>138</v>
      </c>
      <c r="AU224" s="248" t="s">
        <v>86</v>
      </c>
      <c r="AY224" s="17" t="s">
        <v>135</v>
      </c>
      <c r="BE224" s="249">
        <f>IF(N224="základní",J224,0)</f>
        <v>0</v>
      </c>
      <c r="BF224" s="249">
        <f>IF(N224="snížená",J224,0)</f>
        <v>0</v>
      </c>
      <c r="BG224" s="249">
        <f>IF(N224="zákl. přenesená",J224,0)</f>
        <v>0</v>
      </c>
      <c r="BH224" s="249">
        <f>IF(N224="sníž. přenesená",J224,0)</f>
        <v>0</v>
      </c>
      <c r="BI224" s="249">
        <f>IF(N224="nulová",J224,0)</f>
        <v>0</v>
      </c>
      <c r="BJ224" s="17" t="s">
        <v>84</v>
      </c>
      <c r="BK224" s="249">
        <f>ROUND(I224*H224,2)</f>
        <v>0</v>
      </c>
      <c r="BL224" s="17" t="s">
        <v>142</v>
      </c>
      <c r="BM224" s="248" t="s">
        <v>551</v>
      </c>
    </row>
    <row r="225" s="2" customFormat="1">
      <c r="A225" s="38"/>
      <c r="B225" s="39"/>
      <c r="C225" s="40"/>
      <c r="D225" s="250" t="s">
        <v>144</v>
      </c>
      <c r="E225" s="40"/>
      <c r="F225" s="251" t="s">
        <v>552</v>
      </c>
      <c r="G225" s="40"/>
      <c r="H225" s="40"/>
      <c r="I225" s="144"/>
      <c r="J225" s="40"/>
      <c r="K225" s="40"/>
      <c r="L225" s="44"/>
      <c r="M225" s="252"/>
      <c r="N225" s="253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144</v>
      </c>
      <c r="AU225" s="17" t="s">
        <v>86</v>
      </c>
    </row>
    <row r="226" s="2" customFormat="1" ht="16.5" customHeight="1">
      <c r="A226" s="38"/>
      <c r="B226" s="39"/>
      <c r="C226" s="283" t="s">
        <v>553</v>
      </c>
      <c r="D226" s="283" t="s">
        <v>332</v>
      </c>
      <c r="E226" s="284" t="s">
        <v>554</v>
      </c>
      <c r="F226" s="285" t="s">
        <v>555</v>
      </c>
      <c r="G226" s="286" t="s">
        <v>516</v>
      </c>
      <c r="H226" s="287">
        <v>17</v>
      </c>
      <c r="I226" s="288"/>
      <c r="J226" s="289">
        <f>ROUND(I226*H226,2)</f>
        <v>0</v>
      </c>
      <c r="K226" s="290"/>
      <c r="L226" s="291"/>
      <c r="M226" s="292" t="s">
        <v>1</v>
      </c>
      <c r="N226" s="293" t="s">
        <v>42</v>
      </c>
      <c r="O226" s="91"/>
      <c r="P226" s="246">
        <f>O226*H226</f>
        <v>0</v>
      </c>
      <c r="Q226" s="246">
        <v>0.059999999999999998</v>
      </c>
      <c r="R226" s="246">
        <f>Q226*H226</f>
        <v>1.02</v>
      </c>
      <c r="S226" s="246">
        <v>0</v>
      </c>
      <c r="T226" s="247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48" t="s">
        <v>177</v>
      </c>
      <c r="AT226" s="248" t="s">
        <v>332</v>
      </c>
      <c r="AU226" s="248" t="s">
        <v>86</v>
      </c>
      <c r="AY226" s="17" t="s">
        <v>135</v>
      </c>
      <c r="BE226" s="249">
        <f>IF(N226="základní",J226,0)</f>
        <v>0</v>
      </c>
      <c r="BF226" s="249">
        <f>IF(N226="snížená",J226,0)</f>
        <v>0</v>
      </c>
      <c r="BG226" s="249">
        <f>IF(N226="zákl. přenesená",J226,0)</f>
        <v>0</v>
      </c>
      <c r="BH226" s="249">
        <f>IF(N226="sníž. přenesená",J226,0)</f>
        <v>0</v>
      </c>
      <c r="BI226" s="249">
        <f>IF(N226="nulová",J226,0)</f>
        <v>0</v>
      </c>
      <c r="BJ226" s="17" t="s">
        <v>84</v>
      </c>
      <c r="BK226" s="249">
        <f>ROUND(I226*H226,2)</f>
        <v>0</v>
      </c>
      <c r="BL226" s="17" t="s">
        <v>142</v>
      </c>
      <c r="BM226" s="248" t="s">
        <v>556</v>
      </c>
    </row>
    <row r="227" s="2" customFormat="1" ht="33" customHeight="1">
      <c r="A227" s="38"/>
      <c r="B227" s="39"/>
      <c r="C227" s="236" t="s">
        <v>557</v>
      </c>
      <c r="D227" s="236" t="s">
        <v>138</v>
      </c>
      <c r="E227" s="237" t="s">
        <v>558</v>
      </c>
      <c r="F227" s="238" t="s">
        <v>559</v>
      </c>
      <c r="G227" s="239" t="s">
        <v>374</v>
      </c>
      <c r="H227" s="240">
        <v>16.609999999999999</v>
      </c>
      <c r="I227" s="241"/>
      <c r="J227" s="242">
        <f>ROUND(I227*H227,2)</f>
        <v>0</v>
      </c>
      <c r="K227" s="243"/>
      <c r="L227" s="44"/>
      <c r="M227" s="244" t="s">
        <v>1</v>
      </c>
      <c r="N227" s="245" t="s">
        <v>42</v>
      </c>
      <c r="O227" s="91"/>
      <c r="P227" s="246">
        <f>O227*H227</f>
        <v>0</v>
      </c>
      <c r="Q227" s="246">
        <v>1.70333</v>
      </c>
      <c r="R227" s="246">
        <f>Q227*H227</f>
        <v>28.292311299999998</v>
      </c>
      <c r="S227" s="246">
        <v>0</v>
      </c>
      <c r="T227" s="247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48" t="s">
        <v>142</v>
      </c>
      <c r="AT227" s="248" t="s">
        <v>138</v>
      </c>
      <c r="AU227" s="248" t="s">
        <v>86</v>
      </c>
      <c r="AY227" s="17" t="s">
        <v>135</v>
      </c>
      <c r="BE227" s="249">
        <f>IF(N227="základní",J227,0)</f>
        <v>0</v>
      </c>
      <c r="BF227" s="249">
        <f>IF(N227="snížená",J227,0)</f>
        <v>0</v>
      </c>
      <c r="BG227" s="249">
        <f>IF(N227="zákl. přenesená",J227,0)</f>
        <v>0</v>
      </c>
      <c r="BH227" s="249">
        <f>IF(N227="sníž. přenesená",J227,0)</f>
        <v>0</v>
      </c>
      <c r="BI227" s="249">
        <f>IF(N227="nulová",J227,0)</f>
        <v>0</v>
      </c>
      <c r="BJ227" s="17" t="s">
        <v>84</v>
      </c>
      <c r="BK227" s="249">
        <f>ROUND(I227*H227,2)</f>
        <v>0</v>
      </c>
      <c r="BL227" s="17" t="s">
        <v>142</v>
      </c>
      <c r="BM227" s="248" t="s">
        <v>560</v>
      </c>
    </row>
    <row r="228" s="2" customFormat="1">
      <c r="A228" s="38"/>
      <c r="B228" s="39"/>
      <c r="C228" s="40"/>
      <c r="D228" s="250" t="s">
        <v>144</v>
      </c>
      <c r="E228" s="40"/>
      <c r="F228" s="251" t="s">
        <v>561</v>
      </c>
      <c r="G228" s="40"/>
      <c r="H228" s="40"/>
      <c r="I228" s="144"/>
      <c r="J228" s="40"/>
      <c r="K228" s="40"/>
      <c r="L228" s="44"/>
      <c r="M228" s="252"/>
      <c r="N228" s="253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144</v>
      </c>
      <c r="AU228" s="17" t="s">
        <v>86</v>
      </c>
    </row>
    <row r="229" s="13" customFormat="1">
      <c r="A229" s="13"/>
      <c r="B229" s="258"/>
      <c r="C229" s="259"/>
      <c r="D229" s="250" t="s">
        <v>244</v>
      </c>
      <c r="E229" s="260" t="s">
        <v>1</v>
      </c>
      <c r="F229" s="261" t="s">
        <v>562</v>
      </c>
      <c r="G229" s="259"/>
      <c r="H229" s="262">
        <v>16.609999999999999</v>
      </c>
      <c r="I229" s="263"/>
      <c r="J229" s="259"/>
      <c r="K229" s="259"/>
      <c r="L229" s="264"/>
      <c r="M229" s="265"/>
      <c r="N229" s="266"/>
      <c r="O229" s="266"/>
      <c r="P229" s="266"/>
      <c r="Q229" s="266"/>
      <c r="R229" s="266"/>
      <c r="S229" s="266"/>
      <c r="T229" s="267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8" t="s">
        <v>244</v>
      </c>
      <c r="AU229" s="268" t="s">
        <v>86</v>
      </c>
      <c r="AV229" s="13" t="s">
        <v>86</v>
      </c>
      <c r="AW229" s="13" t="s">
        <v>32</v>
      </c>
      <c r="AX229" s="13" t="s">
        <v>84</v>
      </c>
      <c r="AY229" s="268" t="s">
        <v>135</v>
      </c>
    </row>
    <row r="230" s="2" customFormat="1" ht="44.25" customHeight="1">
      <c r="A230" s="38"/>
      <c r="B230" s="39"/>
      <c r="C230" s="236" t="s">
        <v>563</v>
      </c>
      <c r="D230" s="236" t="s">
        <v>138</v>
      </c>
      <c r="E230" s="237" t="s">
        <v>564</v>
      </c>
      <c r="F230" s="238" t="s">
        <v>565</v>
      </c>
      <c r="G230" s="239" t="s">
        <v>374</v>
      </c>
      <c r="H230" s="240">
        <v>31</v>
      </c>
      <c r="I230" s="241"/>
      <c r="J230" s="242">
        <f>ROUND(I230*H230,2)</f>
        <v>0</v>
      </c>
      <c r="K230" s="243"/>
      <c r="L230" s="44"/>
      <c r="M230" s="244" t="s">
        <v>1</v>
      </c>
      <c r="N230" s="245" t="s">
        <v>42</v>
      </c>
      <c r="O230" s="91"/>
      <c r="P230" s="246">
        <f>O230*H230</f>
        <v>0</v>
      </c>
      <c r="Q230" s="246">
        <v>0</v>
      </c>
      <c r="R230" s="246">
        <f>Q230*H230</f>
        <v>0</v>
      </c>
      <c r="S230" s="246">
        <v>2.0550000000000002</v>
      </c>
      <c r="T230" s="247">
        <f>S230*H230</f>
        <v>63.705000000000005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48" t="s">
        <v>142</v>
      </c>
      <c r="AT230" s="248" t="s">
        <v>138</v>
      </c>
      <c r="AU230" s="248" t="s">
        <v>86</v>
      </c>
      <c r="AY230" s="17" t="s">
        <v>135</v>
      </c>
      <c r="BE230" s="249">
        <f>IF(N230="základní",J230,0)</f>
        <v>0</v>
      </c>
      <c r="BF230" s="249">
        <f>IF(N230="snížená",J230,0)</f>
        <v>0</v>
      </c>
      <c r="BG230" s="249">
        <f>IF(N230="zákl. přenesená",J230,0)</f>
        <v>0</v>
      </c>
      <c r="BH230" s="249">
        <f>IF(N230="sníž. přenesená",J230,0)</f>
        <v>0</v>
      </c>
      <c r="BI230" s="249">
        <f>IF(N230="nulová",J230,0)</f>
        <v>0</v>
      </c>
      <c r="BJ230" s="17" t="s">
        <v>84</v>
      </c>
      <c r="BK230" s="249">
        <f>ROUND(I230*H230,2)</f>
        <v>0</v>
      </c>
      <c r="BL230" s="17" t="s">
        <v>142</v>
      </c>
      <c r="BM230" s="248" t="s">
        <v>566</v>
      </c>
    </row>
    <row r="231" s="13" customFormat="1">
      <c r="A231" s="13"/>
      <c r="B231" s="258"/>
      <c r="C231" s="259"/>
      <c r="D231" s="250" t="s">
        <v>244</v>
      </c>
      <c r="E231" s="260" t="s">
        <v>1</v>
      </c>
      <c r="F231" s="261" t="s">
        <v>567</v>
      </c>
      <c r="G231" s="259"/>
      <c r="H231" s="262">
        <v>31</v>
      </c>
      <c r="I231" s="263"/>
      <c r="J231" s="259"/>
      <c r="K231" s="259"/>
      <c r="L231" s="264"/>
      <c r="M231" s="265"/>
      <c r="N231" s="266"/>
      <c r="O231" s="266"/>
      <c r="P231" s="266"/>
      <c r="Q231" s="266"/>
      <c r="R231" s="266"/>
      <c r="S231" s="266"/>
      <c r="T231" s="267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68" t="s">
        <v>244</v>
      </c>
      <c r="AU231" s="268" t="s">
        <v>86</v>
      </c>
      <c r="AV231" s="13" t="s">
        <v>86</v>
      </c>
      <c r="AW231" s="13" t="s">
        <v>32</v>
      </c>
      <c r="AX231" s="13" t="s">
        <v>84</v>
      </c>
      <c r="AY231" s="268" t="s">
        <v>135</v>
      </c>
    </row>
    <row r="232" s="12" customFormat="1" ht="22.8" customHeight="1">
      <c r="A232" s="12"/>
      <c r="B232" s="220"/>
      <c r="C232" s="221"/>
      <c r="D232" s="222" t="s">
        <v>76</v>
      </c>
      <c r="E232" s="234" t="s">
        <v>249</v>
      </c>
      <c r="F232" s="234" t="s">
        <v>250</v>
      </c>
      <c r="G232" s="221"/>
      <c r="H232" s="221"/>
      <c r="I232" s="224"/>
      <c r="J232" s="235">
        <f>BK232</f>
        <v>0</v>
      </c>
      <c r="K232" s="221"/>
      <c r="L232" s="226"/>
      <c r="M232" s="227"/>
      <c r="N232" s="228"/>
      <c r="O232" s="228"/>
      <c r="P232" s="229">
        <f>SUM(P233:P238)</f>
        <v>0</v>
      </c>
      <c r="Q232" s="228"/>
      <c r="R232" s="229">
        <f>SUM(R233:R238)</f>
        <v>0</v>
      </c>
      <c r="S232" s="228"/>
      <c r="T232" s="230">
        <f>SUM(T233:T238)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31" t="s">
        <v>84</v>
      </c>
      <c r="AT232" s="232" t="s">
        <v>76</v>
      </c>
      <c r="AU232" s="232" t="s">
        <v>84</v>
      </c>
      <c r="AY232" s="231" t="s">
        <v>135</v>
      </c>
      <c r="BK232" s="233">
        <f>SUM(BK233:BK238)</f>
        <v>0</v>
      </c>
    </row>
    <row r="233" s="2" customFormat="1" ht="16.5" customHeight="1">
      <c r="A233" s="38"/>
      <c r="B233" s="39"/>
      <c r="C233" s="236" t="s">
        <v>568</v>
      </c>
      <c r="D233" s="236" t="s">
        <v>138</v>
      </c>
      <c r="E233" s="237" t="s">
        <v>251</v>
      </c>
      <c r="F233" s="238" t="s">
        <v>252</v>
      </c>
      <c r="G233" s="239" t="s">
        <v>253</v>
      </c>
      <c r="H233" s="240">
        <v>63.704999999999998</v>
      </c>
      <c r="I233" s="241"/>
      <c r="J233" s="242">
        <f>ROUND(I233*H233,2)</f>
        <v>0</v>
      </c>
      <c r="K233" s="243"/>
      <c r="L233" s="44"/>
      <c r="M233" s="244" t="s">
        <v>1</v>
      </c>
      <c r="N233" s="245" t="s">
        <v>42</v>
      </c>
      <c r="O233" s="91"/>
      <c r="P233" s="246">
        <f>O233*H233</f>
        <v>0</v>
      </c>
      <c r="Q233" s="246">
        <v>0</v>
      </c>
      <c r="R233" s="246">
        <f>Q233*H233</f>
        <v>0</v>
      </c>
      <c r="S233" s="246">
        <v>0</v>
      </c>
      <c r="T233" s="247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48" t="s">
        <v>142</v>
      </c>
      <c r="AT233" s="248" t="s">
        <v>138</v>
      </c>
      <c r="AU233" s="248" t="s">
        <v>86</v>
      </c>
      <c r="AY233" s="17" t="s">
        <v>135</v>
      </c>
      <c r="BE233" s="249">
        <f>IF(N233="základní",J233,0)</f>
        <v>0</v>
      </c>
      <c r="BF233" s="249">
        <f>IF(N233="snížená",J233,0)</f>
        <v>0</v>
      </c>
      <c r="BG233" s="249">
        <f>IF(N233="zákl. přenesená",J233,0)</f>
        <v>0</v>
      </c>
      <c r="BH233" s="249">
        <f>IF(N233="sníž. přenesená",J233,0)</f>
        <v>0</v>
      </c>
      <c r="BI233" s="249">
        <f>IF(N233="nulová",J233,0)</f>
        <v>0</v>
      </c>
      <c r="BJ233" s="17" t="s">
        <v>84</v>
      </c>
      <c r="BK233" s="249">
        <f>ROUND(I233*H233,2)</f>
        <v>0</v>
      </c>
      <c r="BL233" s="17" t="s">
        <v>142</v>
      </c>
      <c r="BM233" s="248" t="s">
        <v>569</v>
      </c>
    </row>
    <row r="234" s="2" customFormat="1" ht="21.75" customHeight="1">
      <c r="A234" s="38"/>
      <c r="B234" s="39"/>
      <c r="C234" s="236" t="s">
        <v>570</v>
      </c>
      <c r="D234" s="236" t="s">
        <v>138</v>
      </c>
      <c r="E234" s="237" t="s">
        <v>571</v>
      </c>
      <c r="F234" s="238" t="s">
        <v>572</v>
      </c>
      <c r="G234" s="239" t="s">
        <v>253</v>
      </c>
      <c r="H234" s="240">
        <v>63.704999999999998</v>
      </c>
      <c r="I234" s="241"/>
      <c r="J234" s="242">
        <f>ROUND(I234*H234,2)</f>
        <v>0</v>
      </c>
      <c r="K234" s="243"/>
      <c r="L234" s="44"/>
      <c r="M234" s="244" t="s">
        <v>1</v>
      </c>
      <c r="N234" s="245" t="s">
        <v>42</v>
      </c>
      <c r="O234" s="91"/>
      <c r="P234" s="246">
        <f>O234*H234</f>
        <v>0</v>
      </c>
      <c r="Q234" s="246">
        <v>0</v>
      </c>
      <c r="R234" s="246">
        <f>Q234*H234</f>
        <v>0</v>
      </c>
      <c r="S234" s="246">
        <v>0</v>
      </c>
      <c r="T234" s="247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48" t="s">
        <v>142</v>
      </c>
      <c r="AT234" s="248" t="s">
        <v>138</v>
      </c>
      <c r="AU234" s="248" t="s">
        <v>86</v>
      </c>
      <c r="AY234" s="17" t="s">
        <v>135</v>
      </c>
      <c r="BE234" s="249">
        <f>IF(N234="základní",J234,0)</f>
        <v>0</v>
      </c>
      <c r="BF234" s="249">
        <f>IF(N234="snížená",J234,0)</f>
        <v>0</v>
      </c>
      <c r="BG234" s="249">
        <f>IF(N234="zákl. přenesená",J234,0)</f>
        <v>0</v>
      </c>
      <c r="BH234" s="249">
        <f>IF(N234="sníž. přenesená",J234,0)</f>
        <v>0</v>
      </c>
      <c r="BI234" s="249">
        <f>IF(N234="nulová",J234,0)</f>
        <v>0</v>
      </c>
      <c r="BJ234" s="17" t="s">
        <v>84</v>
      </c>
      <c r="BK234" s="249">
        <f>ROUND(I234*H234,2)</f>
        <v>0</v>
      </c>
      <c r="BL234" s="17" t="s">
        <v>142</v>
      </c>
      <c r="BM234" s="248" t="s">
        <v>573</v>
      </c>
    </row>
    <row r="235" s="2" customFormat="1" ht="33" customHeight="1">
      <c r="A235" s="38"/>
      <c r="B235" s="39"/>
      <c r="C235" s="236" t="s">
        <v>574</v>
      </c>
      <c r="D235" s="236" t="s">
        <v>138</v>
      </c>
      <c r="E235" s="237" t="s">
        <v>263</v>
      </c>
      <c r="F235" s="238" t="s">
        <v>264</v>
      </c>
      <c r="G235" s="239" t="s">
        <v>253</v>
      </c>
      <c r="H235" s="240">
        <v>63.704999999999998</v>
      </c>
      <c r="I235" s="241"/>
      <c r="J235" s="242">
        <f>ROUND(I235*H235,2)</f>
        <v>0</v>
      </c>
      <c r="K235" s="243"/>
      <c r="L235" s="44"/>
      <c r="M235" s="244" t="s">
        <v>1</v>
      </c>
      <c r="N235" s="245" t="s">
        <v>42</v>
      </c>
      <c r="O235" s="91"/>
      <c r="P235" s="246">
        <f>O235*H235</f>
        <v>0</v>
      </c>
      <c r="Q235" s="246">
        <v>0</v>
      </c>
      <c r="R235" s="246">
        <f>Q235*H235</f>
        <v>0</v>
      </c>
      <c r="S235" s="246">
        <v>0</v>
      </c>
      <c r="T235" s="247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48" t="s">
        <v>142</v>
      </c>
      <c r="AT235" s="248" t="s">
        <v>138</v>
      </c>
      <c r="AU235" s="248" t="s">
        <v>86</v>
      </c>
      <c r="AY235" s="17" t="s">
        <v>135</v>
      </c>
      <c r="BE235" s="249">
        <f>IF(N235="základní",J235,0)</f>
        <v>0</v>
      </c>
      <c r="BF235" s="249">
        <f>IF(N235="snížená",J235,0)</f>
        <v>0</v>
      </c>
      <c r="BG235" s="249">
        <f>IF(N235="zákl. přenesená",J235,0)</f>
        <v>0</v>
      </c>
      <c r="BH235" s="249">
        <f>IF(N235="sníž. přenesená",J235,0)</f>
        <v>0</v>
      </c>
      <c r="BI235" s="249">
        <f>IF(N235="nulová",J235,0)</f>
        <v>0</v>
      </c>
      <c r="BJ235" s="17" t="s">
        <v>84</v>
      </c>
      <c r="BK235" s="249">
        <f>ROUND(I235*H235,2)</f>
        <v>0</v>
      </c>
      <c r="BL235" s="17" t="s">
        <v>142</v>
      </c>
      <c r="BM235" s="248" t="s">
        <v>575</v>
      </c>
    </row>
    <row r="236" s="2" customFormat="1" ht="44.25" customHeight="1">
      <c r="A236" s="38"/>
      <c r="B236" s="39"/>
      <c r="C236" s="236" t="s">
        <v>576</v>
      </c>
      <c r="D236" s="236" t="s">
        <v>138</v>
      </c>
      <c r="E236" s="237" t="s">
        <v>266</v>
      </c>
      <c r="F236" s="238" t="s">
        <v>267</v>
      </c>
      <c r="G236" s="239" t="s">
        <v>253</v>
      </c>
      <c r="H236" s="240">
        <v>1019.28</v>
      </c>
      <c r="I236" s="241"/>
      <c r="J236" s="242">
        <f>ROUND(I236*H236,2)</f>
        <v>0</v>
      </c>
      <c r="K236" s="243"/>
      <c r="L236" s="44"/>
      <c r="M236" s="244" t="s">
        <v>1</v>
      </c>
      <c r="N236" s="245" t="s">
        <v>42</v>
      </c>
      <c r="O236" s="91"/>
      <c r="P236" s="246">
        <f>O236*H236</f>
        <v>0</v>
      </c>
      <c r="Q236" s="246">
        <v>0</v>
      </c>
      <c r="R236" s="246">
        <f>Q236*H236</f>
        <v>0</v>
      </c>
      <c r="S236" s="246">
        <v>0</v>
      </c>
      <c r="T236" s="247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48" t="s">
        <v>142</v>
      </c>
      <c r="AT236" s="248" t="s">
        <v>138</v>
      </c>
      <c r="AU236" s="248" t="s">
        <v>86</v>
      </c>
      <c r="AY236" s="17" t="s">
        <v>135</v>
      </c>
      <c r="BE236" s="249">
        <f>IF(N236="základní",J236,0)</f>
        <v>0</v>
      </c>
      <c r="BF236" s="249">
        <f>IF(N236="snížená",J236,0)</f>
        <v>0</v>
      </c>
      <c r="BG236" s="249">
        <f>IF(N236="zákl. přenesená",J236,0)</f>
        <v>0</v>
      </c>
      <c r="BH236" s="249">
        <f>IF(N236="sníž. přenesená",J236,0)</f>
        <v>0</v>
      </c>
      <c r="BI236" s="249">
        <f>IF(N236="nulová",J236,0)</f>
        <v>0</v>
      </c>
      <c r="BJ236" s="17" t="s">
        <v>84</v>
      </c>
      <c r="BK236" s="249">
        <f>ROUND(I236*H236,2)</f>
        <v>0</v>
      </c>
      <c r="BL236" s="17" t="s">
        <v>142</v>
      </c>
      <c r="BM236" s="248" t="s">
        <v>577</v>
      </c>
    </row>
    <row r="237" s="2" customFormat="1">
      <c r="A237" s="38"/>
      <c r="B237" s="39"/>
      <c r="C237" s="40"/>
      <c r="D237" s="250" t="s">
        <v>144</v>
      </c>
      <c r="E237" s="40"/>
      <c r="F237" s="251" t="s">
        <v>269</v>
      </c>
      <c r="G237" s="40"/>
      <c r="H237" s="40"/>
      <c r="I237" s="144"/>
      <c r="J237" s="40"/>
      <c r="K237" s="40"/>
      <c r="L237" s="44"/>
      <c r="M237" s="252"/>
      <c r="N237" s="253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144</v>
      </c>
      <c r="AU237" s="17" t="s">
        <v>86</v>
      </c>
    </row>
    <row r="238" s="13" customFormat="1">
      <c r="A238" s="13"/>
      <c r="B238" s="258"/>
      <c r="C238" s="259"/>
      <c r="D238" s="250" t="s">
        <v>244</v>
      </c>
      <c r="E238" s="259"/>
      <c r="F238" s="261" t="s">
        <v>578</v>
      </c>
      <c r="G238" s="259"/>
      <c r="H238" s="262">
        <v>1019.28</v>
      </c>
      <c r="I238" s="263"/>
      <c r="J238" s="259"/>
      <c r="K238" s="259"/>
      <c r="L238" s="264"/>
      <c r="M238" s="265"/>
      <c r="N238" s="266"/>
      <c r="O238" s="266"/>
      <c r="P238" s="266"/>
      <c r="Q238" s="266"/>
      <c r="R238" s="266"/>
      <c r="S238" s="266"/>
      <c r="T238" s="267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68" t="s">
        <v>244</v>
      </c>
      <c r="AU238" s="268" t="s">
        <v>86</v>
      </c>
      <c r="AV238" s="13" t="s">
        <v>86</v>
      </c>
      <c r="AW238" s="13" t="s">
        <v>4</v>
      </c>
      <c r="AX238" s="13" t="s">
        <v>84</v>
      </c>
      <c r="AY238" s="268" t="s">
        <v>135</v>
      </c>
    </row>
    <row r="239" s="12" customFormat="1" ht="22.8" customHeight="1">
      <c r="A239" s="12"/>
      <c r="B239" s="220"/>
      <c r="C239" s="221"/>
      <c r="D239" s="222" t="s">
        <v>76</v>
      </c>
      <c r="E239" s="234" t="s">
        <v>381</v>
      </c>
      <c r="F239" s="234" t="s">
        <v>382</v>
      </c>
      <c r="G239" s="221"/>
      <c r="H239" s="221"/>
      <c r="I239" s="224"/>
      <c r="J239" s="235">
        <f>BK239</f>
        <v>0</v>
      </c>
      <c r="K239" s="221"/>
      <c r="L239" s="226"/>
      <c r="M239" s="227"/>
      <c r="N239" s="228"/>
      <c r="O239" s="228"/>
      <c r="P239" s="229">
        <f>SUM(P240:P241)</f>
        <v>0</v>
      </c>
      <c r="Q239" s="228"/>
      <c r="R239" s="229">
        <f>SUM(R240:R241)</f>
        <v>0</v>
      </c>
      <c r="S239" s="228"/>
      <c r="T239" s="230">
        <f>SUM(T240:T241)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31" t="s">
        <v>84</v>
      </c>
      <c r="AT239" s="232" t="s">
        <v>76</v>
      </c>
      <c r="AU239" s="232" t="s">
        <v>84</v>
      </c>
      <c r="AY239" s="231" t="s">
        <v>135</v>
      </c>
      <c r="BK239" s="233">
        <f>SUM(BK240:BK241)</f>
        <v>0</v>
      </c>
    </row>
    <row r="240" s="2" customFormat="1" ht="44.25" customHeight="1">
      <c r="A240" s="38"/>
      <c r="B240" s="39"/>
      <c r="C240" s="236" t="s">
        <v>579</v>
      </c>
      <c r="D240" s="236" t="s">
        <v>138</v>
      </c>
      <c r="E240" s="237" t="s">
        <v>580</v>
      </c>
      <c r="F240" s="238" t="s">
        <v>581</v>
      </c>
      <c r="G240" s="239" t="s">
        <v>253</v>
      </c>
      <c r="H240" s="240">
        <v>349.32100000000003</v>
      </c>
      <c r="I240" s="241"/>
      <c r="J240" s="242">
        <f>ROUND(I240*H240,2)</f>
        <v>0</v>
      </c>
      <c r="K240" s="243"/>
      <c r="L240" s="44"/>
      <c r="M240" s="244" t="s">
        <v>1</v>
      </c>
      <c r="N240" s="245" t="s">
        <v>42</v>
      </c>
      <c r="O240" s="91"/>
      <c r="P240" s="246">
        <f>O240*H240</f>
        <v>0</v>
      </c>
      <c r="Q240" s="246">
        <v>0</v>
      </c>
      <c r="R240" s="246">
        <f>Q240*H240</f>
        <v>0</v>
      </c>
      <c r="S240" s="246">
        <v>0</v>
      </c>
      <c r="T240" s="247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48" t="s">
        <v>142</v>
      </c>
      <c r="AT240" s="248" t="s">
        <v>138</v>
      </c>
      <c r="AU240" s="248" t="s">
        <v>86</v>
      </c>
      <c r="AY240" s="17" t="s">
        <v>135</v>
      </c>
      <c r="BE240" s="249">
        <f>IF(N240="základní",J240,0)</f>
        <v>0</v>
      </c>
      <c r="BF240" s="249">
        <f>IF(N240="snížená",J240,0)</f>
        <v>0</v>
      </c>
      <c r="BG240" s="249">
        <f>IF(N240="zákl. přenesená",J240,0)</f>
        <v>0</v>
      </c>
      <c r="BH240" s="249">
        <f>IF(N240="sníž. přenesená",J240,0)</f>
        <v>0</v>
      </c>
      <c r="BI240" s="249">
        <f>IF(N240="nulová",J240,0)</f>
        <v>0</v>
      </c>
      <c r="BJ240" s="17" t="s">
        <v>84</v>
      </c>
      <c r="BK240" s="249">
        <f>ROUND(I240*H240,2)</f>
        <v>0</v>
      </c>
      <c r="BL240" s="17" t="s">
        <v>142</v>
      </c>
      <c r="BM240" s="248" t="s">
        <v>582</v>
      </c>
    </row>
    <row r="241" s="2" customFormat="1" ht="44.25" customHeight="1">
      <c r="A241" s="38"/>
      <c r="B241" s="39"/>
      <c r="C241" s="236" t="s">
        <v>583</v>
      </c>
      <c r="D241" s="236" t="s">
        <v>138</v>
      </c>
      <c r="E241" s="237" t="s">
        <v>584</v>
      </c>
      <c r="F241" s="238" t="s">
        <v>585</v>
      </c>
      <c r="G241" s="239" t="s">
        <v>253</v>
      </c>
      <c r="H241" s="240">
        <v>349.32100000000003</v>
      </c>
      <c r="I241" s="241"/>
      <c r="J241" s="242">
        <f>ROUND(I241*H241,2)</f>
        <v>0</v>
      </c>
      <c r="K241" s="243"/>
      <c r="L241" s="44"/>
      <c r="M241" s="294" t="s">
        <v>1</v>
      </c>
      <c r="N241" s="295" t="s">
        <v>42</v>
      </c>
      <c r="O241" s="256"/>
      <c r="P241" s="296">
        <f>O241*H241</f>
        <v>0</v>
      </c>
      <c r="Q241" s="296">
        <v>0</v>
      </c>
      <c r="R241" s="296">
        <f>Q241*H241</f>
        <v>0</v>
      </c>
      <c r="S241" s="296">
        <v>0</v>
      </c>
      <c r="T241" s="297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48" t="s">
        <v>142</v>
      </c>
      <c r="AT241" s="248" t="s">
        <v>138</v>
      </c>
      <c r="AU241" s="248" t="s">
        <v>86</v>
      </c>
      <c r="AY241" s="17" t="s">
        <v>135</v>
      </c>
      <c r="BE241" s="249">
        <f>IF(N241="základní",J241,0)</f>
        <v>0</v>
      </c>
      <c r="BF241" s="249">
        <f>IF(N241="snížená",J241,0)</f>
        <v>0</v>
      </c>
      <c r="BG241" s="249">
        <f>IF(N241="zákl. přenesená",J241,0)</f>
        <v>0</v>
      </c>
      <c r="BH241" s="249">
        <f>IF(N241="sníž. přenesená",J241,0)</f>
        <v>0</v>
      </c>
      <c r="BI241" s="249">
        <f>IF(N241="nulová",J241,0)</f>
        <v>0</v>
      </c>
      <c r="BJ241" s="17" t="s">
        <v>84</v>
      </c>
      <c r="BK241" s="249">
        <f>ROUND(I241*H241,2)</f>
        <v>0</v>
      </c>
      <c r="BL241" s="17" t="s">
        <v>142</v>
      </c>
      <c r="BM241" s="248" t="s">
        <v>586</v>
      </c>
    </row>
    <row r="242" s="2" customFormat="1" ht="6.96" customHeight="1">
      <c r="A242" s="38"/>
      <c r="B242" s="66"/>
      <c r="C242" s="67"/>
      <c r="D242" s="67"/>
      <c r="E242" s="67"/>
      <c r="F242" s="67"/>
      <c r="G242" s="67"/>
      <c r="H242" s="67"/>
      <c r="I242" s="183"/>
      <c r="J242" s="67"/>
      <c r="K242" s="67"/>
      <c r="L242" s="44"/>
      <c r="M242" s="38"/>
      <c r="O242" s="38"/>
      <c r="P242" s="38"/>
      <c r="Q242" s="38"/>
      <c r="R242" s="38"/>
      <c r="S242" s="38"/>
      <c r="T242" s="38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</row>
  </sheetData>
  <sheetProtection sheet="1" autoFilter="0" formatColumns="0" formatRows="0" objects="1" scenarios="1" spinCount="100000" saltValue="XbZfQrhra9n5XA2ZHWqpH0E13HzkkCBttJHAWUCeUzJuJRT+wHSJotOxb7y7ZTEkHkfLULlloiZGc3e4zFps0Q==" hashValue="iOuNZAwma3ZhMmMwGbMaKiW8aZ8ecwqrkxNZnw1SoNRgj/l8Up/szHOqcTJu47d+Ce1lcAL3/AuMJj0phJgjrQ==" algorithmName="SHA-512" password="CC35"/>
  <autoFilter ref="C123:K241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86</v>
      </c>
    </row>
    <row r="4" s="1" customFormat="1" ht="24.96" customHeight="1">
      <c r="B4" s="20"/>
      <c r="D4" s="140" t="s">
        <v>103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POLNÍ CESTA HC1 k.ú. Blansko u Hrochova Týnce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104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587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102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16. 10. 2019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31</v>
      </c>
      <c r="F21" s="38"/>
      <c r="G21" s="38"/>
      <c r="H21" s="38"/>
      <c r="I21" s="147" t="s">
        <v>27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33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34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07.25" customHeight="1">
      <c r="A27" s="149"/>
      <c r="B27" s="150"/>
      <c r="C27" s="149"/>
      <c r="D27" s="149"/>
      <c r="E27" s="151" t="s">
        <v>106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37</v>
      </c>
      <c r="E30" s="38"/>
      <c r="F30" s="38"/>
      <c r="G30" s="38"/>
      <c r="H30" s="38"/>
      <c r="I30" s="144"/>
      <c r="J30" s="157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39</v>
      </c>
      <c r="G32" s="38"/>
      <c r="H32" s="38"/>
      <c r="I32" s="159" t="s">
        <v>38</v>
      </c>
      <c r="J32" s="158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41</v>
      </c>
      <c r="E33" s="142" t="s">
        <v>42</v>
      </c>
      <c r="F33" s="161">
        <f>ROUND((SUM(BE119:BE159)),  2)</f>
        <v>0</v>
      </c>
      <c r="G33" s="38"/>
      <c r="H33" s="38"/>
      <c r="I33" s="162">
        <v>0.20999999999999999</v>
      </c>
      <c r="J33" s="161">
        <f>ROUND(((SUM(BE119:BE159))*I33),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43</v>
      </c>
      <c r="F34" s="161">
        <f>ROUND((SUM(BF119:BF159)),  2)</f>
        <v>0</v>
      </c>
      <c r="G34" s="38"/>
      <c r="H34" s="38"/>
      <c r="I34" s="162">
        <v>0.14999999999999999</v>
      </c>
      <c r="J34" s="161">
        <f>ROUND(((SUM(BF119:BF159))*I34),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44</v>
      </c>
      <c r="F35" s="161">
        <f>ROUND((SUM(BG119:BG159)),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45</v>
      </c>
      <c r="F36" s="161">
        <f>ROUND((SUM(BH119:BH159)),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61">
        <f>ROUND((SUM(BI119:BI159)),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47</v>
      </c>
      <c r="E39" s="165"/>
      <c r="F39" s="165"/>
      <c r="G39" s="166" t="s">
        <v>48</v>
      </c>
      <c r="H39" s="167" t="s">
        <v>49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50</v>
      </c>
      <c r="E50" s="172"/>
      <c r="F50" s="172"/>
      <c r="G50" s="171" t="s">
        <v>51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52</v>
      </c>
      <c r="E61" s="175"/>
      <c r="F61" s="176" t="s">
        <v>53</v>
      </c>
      <c r="G61" s="174" t="s">
        <v>52</v>
      </c>
      <c r="H61" s="175"/>
      <c r="I61" s="177"/>
      <c r="J61" s="178" t="s">
        <v>53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54</v>
      </c>
      <c r="E65" s="179"/>
      <c r="F65" s="179"/>
      <c r="G65" s="171" t="s">
        <v>55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52</v>
      </c>
      <c r="E76" s="175"/>
      <c r="F76" s="176" t="s">
        <v>53</v>
      </c>
      <c r="G76" s="174" t="s">
        <v>52</v>
      </c>
      <c r="H76" s="175"/>
      <c r="I76" s="177"/>
      <c r="J76" s="178" t="s">
        <v>53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107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POLNÍ CESTA HC1 k.ú. Blansko u Hrochova Týnce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104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801 - Sadové úpravy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Blansko u Hrochova Týnce</v>
      </c>
      <c r="G89" s="40"/>
      <c r="H89" s="40"/>
      <c r="I89" s="147" t="s">
        <v>22</v>
      </c>
      <c r="J89" s="79" t="str">
        <f>IF(J12="","",J12)</f>
        <v>16. 10. 2019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ČR – Ministerstvo zemědělství</v>
      </c>
      <c r="G91" s="40"/>
      <c r="H91" s="40"/>
      <c r="I91" s="147" t="s">
        <v>30</v>
      </c>
      <c r="J91" s="36" t="str">
        <f>E21</f>
        <v>Ing. arch. Martin Jirovský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33</v>
      </c>
      <c r="J92" s="36" t="str">
        <f>E24</f>
        <v>Ing. Barbora Baňárová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108</v>
      </c>
      <c r="D94" s="189"/>
      <c r="E94" s="189"/>
      <c r="F94" s="189"/>
      <c r="G94" s="189"/>
      <c r="H94" s="189"/>
      <c r="I94" s="190"/>
      <c r="J94" s="191" t="s">
        <v>109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110</v>
      </c>
      <c r="D96" s="40"/>
      <c r="E96" s="40"/>
      <c r="F96" s="40"/>
      <c r="G96" s="40"/>
      <c r="H96" s="40"/>
      <c r="I96" s="144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111</v>
      </c>
    </row>
    <row r="97" s="9" customFormat="1" ht="24.96" customHeight="1">
      <c r="A97" s="9"/>
      <c r="B97" s="193"/>
      <c r="C97" s="194"/>
      <c r="D97" s="195" t="s">
        <v>112</v>
      </c>
      <c r="E97" s="196"/>
      <c r="F97" s="196"/>
      <c r="G97" s="196"/>
      <c r="H97" s="196"/>
      <c r="I97" s="197"/>
      <c r="J97" s="198">
        <f>J120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236</v>
      </c>
      <c r="E98" s="203"/>
      <c r="F98" s="203"/>
      <c r="G98" s="203"/>
      <c r="H98" s="203"/>
      <c r="I98" s="204"/>
      <c r="J98" s="205">
        <f>J121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273</v>
      </c>
      <c r="E99" s="203"/>
      <c r="F99" s="203"/>
      <c r="G99" s="203"/>
      <c r="H99" s="203"/>
      <c r="I99" s="204"/>
      <c r="J99" s="205">
        <f>J158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144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183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186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120</v>
      </c>
      <c r="D106" s="40"/>
      <c r="E106" s="40"/>
      <c r="F106" s="40"/>
      <c r="G106" s="40"/>
      <c r="H106" s="40"/>
      <c r="I106" s="14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14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87" t="str">
        <f>E7</f>
        <v>POLNÍ CESTA HC1 k.ú. Blansko u Hrochova Týnce</v>
      </c>
      <c r="F109" s="32"/>
      <c r="G109" s="32"/>
      <c r="H109" s="32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104</v>
      </c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SO 801 - Sadové úpravy</v>
      </c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>Blansko u Hrochova Týnce</v>
      </c>
      <c r="G113" s="40"/>
      <c r="H113" s="40"/>
      <c r="I113" s="147" t="s">
        <v>22</v>
      </c>
      <c r="J113" s="79" t="str">
        <f>IF(J12="","",J12)</f>
        <v>16. 10. 2019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5.65" customHeight="1">
      <c r="A115" s="38"/>
      <c r="B115" s="39"/>
      <c r="C115" s="32" t="s">
        <v>24</v>
      </c>
      <c r="D115" s="40"/>
      <c r="E115" s="40"/>
      <c r="F115" s="27" t="str">
        <f>E15</f>
        <v>ČR – Ministerstvo zemědělství</v>
      </c>
      <c r="G115" s="40"/>
      <c r="H115" s="40"/>
      <c r="I115" s="147" t="s">
        <v>30</v>
      </c>
      <c r="J115" s="36" t="str">
        <f>E21</f>
        <v>Ing. arch. Martin Jirovský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5.65" customHeight="1">
      <c r="A116" s="38"/>
      <c r="B116" s="39"/>
      <c r="C116" s="32" t="s">
        <v>28</v>
      </c>
      <c r="D116" s="40"/>
      <c r="E116" s="40"/>
      <c r="F116" s="27" t="str">
        <f>IF(E18="","",E18)</f>
        <v>Vyplň údaj</v>
      </c>
      <c r="G116" s="40"/>
      <c r="H116" s="40"/>
      <c r="I116" s="147" t="s">
        <v>33</v>
      </c>
      <c r="J116" s="36" t="str">
        <f>E24</f>
        <v>Ing. Barbora Baňárová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207"/>
      <c r="B118" s="208"/>
      <c r="C118" s="209" t="s">
        <v>121</v>
      </c>
      <c r="D118" s="210" t="s">
        <v>62</v>
      </c>
      <c r="E118" s="210" t="s">
        <v>58</v>
      </c>
      <c r="F118" s="210" t="s">
        <v>59</v>
      </c>
      <c r="G118" s="210" t="s">
        <v>122</v>
      </c>
      <c r="H118" s="210" t="s">
        <v>123</v>
      </c>
      <c r="I118" s="211" t="s">
        <v>124</v>
      </c>
      <c r="J118" s="212" t="s">
        <v>109</v>
      </c>
      <c r="K118" s="213" t="s">
        <v>125</v>
      </c>
      <c r="L118" s="214"/>
      <c r="M118" s="100" t="s">
        <v>1</v>
      </c>
      <c r="N118" s="101" t="s">
        <v>41</v>
      </c>
      <c r="O118" s="101" t="s">
        <v>126</v>
      </c>
      <c r="P118" s="101" t="s">
        <v>127</v>
      </c>
      <c r="Q118" s="101" t="s">
        <v>128</v>
      </c>
      <c r="R118" s="101" t="s">
        <v>129</v>
      </c>
      <c r="S118" s="101" t="s">
        <v>130</v>
      </c>
      <c r="T118" s="102" t="s">
        <v>131</v>
      </c>
      <c r="U118" s="207"/>
      <c r="V118" s="207"/>
      <c r="W118" s="207"/>
      <c r="X118" s="207"/>
      <c r="Y118" s="207"/>
      <c r="Z118" s="207"/>
      <c r="AA118" s="207"/>
      <c r="AB118" s="207"/>
      <c r="AC118" s="207"/>
      <c r="AD118" s="207"/>
      <c r="AE118" s="207"/>
    </row>
    <row r="119" s="2" customFormat="1" ht="22.8" customHeight="1">
      <c r="A119" s="38"/>
      <c r="B119" s="39"/>
      <c r="C119" s="107" t="s">
        <v>132</v>
      </c>
      <c r="D119" s="40"/>
      <c r="E119" s="40"/>
      <c r="F119" s="40"/>
      <c r="G119" s="40"/>
      <c r="H119" s="40"/>
      <c r="I119" s="144"/>
      <c r="J119" s="215">
        <f>BK119</f>
        <v>0</v>
      </c>
      <c r="K119" s="40"/>
      <c r="L119" s="44"/>
      <c r="M119" s="103"/>
      <c r="N119" s="216"/>
      <c r="O119" s="104"/>
      <c r="P119" s="217">
        <f>P120</f>
        <v>0</v>
      </c>
      <c r="Q119" s="104"/>
      <c r="R119" s="217">
        <f>R120</f>
        <v>17.960579000000003</v>
      </c>
      <c r="S119" s="104"/>
      <c r="T119" s="218">
        <f>T120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76</v>
      </c>
      <c r="AU119" s="17" t="s">
        <v>111</v>
      </c>
      <c r="BK119" s="219">
        <f>BK120</f>
        <v>0</v>
      </c>
    </row>
    <row r="120" s="12" customFormat="1" ht="25.92" customHeight="1">
      <c r="A120" s="12"/>
      <c r="B120" s="220"/>
      <c r="C120" s="221"/>
      <c r="D120" s="222" t="s">
        <v>76</v>
      </c>
      <c r="E120" s="223" t="s">
        <v>133</v>
      </c>
      <c r="F120" s="223" t="s">
        <v>134</v>
      </c>
      <c r="G120" s="221"/>
      <c r="H120" s="221"/>
      <c r="I120" s="224"/>
      <c r="J120" s="225">
        <f>BK120</f>
        <v>0</v>
      </c>
      <c r="K120" s="221"/>
      <c r="L120" s="226"/>
      <c r="M120" s="227"/>
      <c r="N120" s="228"/>
      <c r="O120" s="228"/>
      <c r="P120" s="229">
        <f>P121+P158</f>
        <v>0</v>
      </c>
      <c r="Q120" s="228"/>
      <c r="R120" s="229">
        <f>R121+R158</f>
        <v>17.960579000000003</v>
      </c>
      <c r="S120" s="228"/>
      <c r="T120" s="230">
        <f>T121+T158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31" t="s">
        <v>84</v>
      </c>
      <c r="AT120" s="232" t="s">
        <v>76</v>
      </c>
      <c r="AU120" s="232" t="s">
        <v>77</v>
      </c>
      <c r="AY120" s="231" t="s">
        <v>135</v>
      </c>
      <c r="BK120" s="233">
        <f>BK121+BK158</f>
        <v>0</v>
      </c>
    </row>
    <row r="121" s="12" customFormat="1" ht="22.8" customHeight="1">
      <c r="A121" s="12"/>
      <c r="B121" s="220"/>
      <c r="C121" s="221"/>
      <c r="D121" s="222" t="s">
        <v>76</v>
      </c>
      <c r="E121" s="234" t="s">
        <v>84</v>
      </c>
      <c r="F121" s="234" t="s">
        <v>238</v>
      </c>
      <c r="G121" s="221"/>
      <c r="H121" s="221"/>
      <c r="I121" s="224"/>
      <c r="J121" s="235">
        <f>BK121</f>
        <v>0</v>
      </c>
      <c r="K121" s="221"/>
      <c r="L121" s="226"/>
      <c r="M121" s="227"/>
      <c r="N121" s="228"/>
      <c r="O121" s="228"/>
      <c r="P121" s="229">
        <f>SUM(P122:P157)</f>
        <v>0</v>
      </c>
      <c r="Q121" s="228"/>
      <c r="R121" s="229">
        <f>SUM(R122:R157)</f>
        <v>17.960579000000003</v>
      </c>
      <c r="S121" s="228"/>
      <c r="T121" s="230">
        <f>SUM(T122:T157)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31" t="s">
        <v>84</v>
      </c>
      <c r="AT121" s="232" t="s">
        <v>76</v>
      </c>
      <c r="AU121" s="232" t="s">
        <v>84</v>
      </c>
      <c r="AY121" s="231" t="s">
        <v>135</v>
      </c>
      <c r="BK121" s="233">
        <f>SUM(BK122:BK157)</f>
        <v>0</v>
      </c>
    </row>
    <row r="122" s="2" customFormat="1" ht="44.25" customHeight="1">
      <c r="A122" s="38"/>
      <c r="B122" s="39"/>
      <c r="C122" s="236" t="s">
        <v>84</v>
      </c>
      <c r="D122" s="236" t="s">
        <v>138</v>
      </c>
      <c r="E122" s="237" t="s">
        <v>588</v>
      </c>
      <c r="F122" s="238" t="s">
        <v>589</v>
      </c>
      <c r="G122" s="239" t="s">
        <v>241</v>
      </c>
      <c r="H122" s="240">
        <v>3044</v>
      </c>
      <c r="I122" s="241"/>
      <c r="J122" s="242">
        <f>ROUND(I122*H122,2)</f>
        <v>0</v>
      </c>
      <c r="K122" s="243"/>
      <c r="L122" s="44"/>
      <c r="M122" s="244" t="s">
        <v>1</v>
      </c>
      <c r="N122" s="245" t="s">
        <v>42</v>
      </c>
      <c r="O122" s="91"/>
      <c r="P122" s="246">
        <f>O122*H122</f>
        <v>0</v>
      </c>
      <c r="Q122" s="246">
        <v>0</v>
      </c>
      <c r="R122" s="246">
        <f>Q122*H122</f>
        <v>0</v>
      </c>
      <c r="S122" s="246">
        <v>0</v>
      </c>
      <c r="T122" s="247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48" t="s">
        <v>142</v>
      </c>
      <c r="AT122" s="248" t="s">
        <v>138</v>
      </c>
      <c r="AU122" s="248" t="s">
        <v>86</v>
      </c>
      <c r="AY122" s="17" t="s">
        <v>135</v>
      </c>
      <c r="BE122" s="249">
        <f>IF(N122="základní",J122,0)</f>
        <v>0</v>
      </c>
      <c r="BF122" s="249">
        <f>IF(N122="snížená",J122,0)</f>
        <v>0</v>
      </c>
      <c r="BG122" s="249">
        <f>IF(N122="zákl. přenesená",J122,0)</f>
        <v>0</v>
      </c>
      <c r="BH122" s="249">
        <f>IF(N122="sníž. přenesená",J122,0)</f>
        <v>0</v>
      </c>
      <c r="BI122" s="249">
        <f>IF(N122="nulová",J122,0)</f>
        <v>0</v>
      </c>
      <c r="BJ122" s="17" t="s">
        <v>84</v>
      </c>
      <c r="BK122" s="249">
        <f>ROUND(I122*H122,2)</f>
        <v>0</v>
      </c>
      <c r="BL122" s="17" t="s">
        <v>142</v>
      </c>
      <c r="BM122" s="248" t="s">
        <v>590</v>
      </c>
    </row>
    <row r="123" s="13" customFormat="1">
      <c r="A123" s="13"/>
      <c r="B123" s="258"/>
      <c r="C123" s="259"/>
      <c r="D123" s="250" t="s">
        <v>244</v>
      </c>
      <c r="E123" s="260" t="s">
        <v>1</v>
      </c>
      <c r="F123" s="261" t="s">
        <v>591</v>
      </c>
      <c r="G123" s="259"/>
      <c r="H123" s="262">
        <v>3044</v>
      </c>
      <c r="I123" s="263"/>
      <c r="J123" s="259"/>
      <c r="K123" s="259"/>
      <c r="L123" s="264"/>
      <c r="M123" s="265"/>
      <c r="N123" s="266"/>
      <c r="O123" s="266"/>
      <c r="P123" s="266"/>
      <c r="Q123" s="266"/>
      <c r="R123" s="266"/>
      <c r="S123" s="266"/>
      <c r="T123" s="267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68" t="s">
        <v>244</v>
      </c>
      <c r="AU123" s="268" t="s">
        <v>86</v>
      </c>
      <c r="AV123" s="13" t="s">
        <v>86</v>
      </c>
      <c r="AW123" s="13" t="s">
        <v>32</v>
      </c>
      <c r="AX123" s="13" t="s">
        <v>84</v>
      </c>
      <c r="AY123" s="268" t="s">
        <v>135</v>
      </c>
    </row>
    <row r="124" s="2" customFormat="1" ht="44.25" customHeight="1">
      <c r="A124" s="38"/>
      <c r="B124" s="39"/>
      <c r="C124" s="236" t="s">
        <v>86</v>
      </c>
      <c r="D124" s="236" t="s">
        <v>138</v>
      </c>
      <c r="E124" s="237" t="s">
        <v>592</v>
      </c>
      <c r="F124" s="238" t="s">
        <v>593</v>
      </c>
      <c r="G124" s="239" t="s">
        <v>241</v>
      </c>
      <c r="H124" s="240">
        <v>385.94999999999999</v>
      </c>
      <c r="I124" s="241"/>
      <c r="J124" s="242">
        <f>ROUND(I124*H124,2)</f>
        <v>0</v>
      </c>
      <c r="K124" s="243"/>
      <c r="L124" s="44"/>
      <c r="M124" s="244" t="s">
        <v>1</v>
      </c>
      <c r="N124" s="245" t="s">
        <v>42</v>
      </c>
      <c r="O124" s="91"/>
      <c r="P124" s="246">
        <f>O124*H124</f>
        <v>0</v>
      </c>
      <c r="Q124" s="246">
        <v>0</v>
      </c>
      <c r="R124" s="246">
        <f>Q124*H124</f>
        <v>0</v>
      </c>
      <c r="S124" s="246">
        <v>0</v>
      </c>
      <c r="T124" s="247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48" t="s">
        <v>142</v>
      </c>
      <c r="AT124" s="248" t="s">
        <v>138</v>
      </c>
      <c r="AU124" s="248" t="s">
        <v>86</v>
      </c>
      <c r="AY124" s="17" t="s">
        <v>135</v>
      </c>
      <c r="BE124" s="249">
        <f>IF(N124="základní",J124,0)</f>
        <v>0</v>
      </c>
      <c r="BF124" s="249">
        <f>IF(N124="snížená",J124,0)</f>
        <v>0</v>
      </c>
      <c r="BG124" s="249">
        <f>IF(N124="zákl. přenesená",J124,0)</f>
        <v>0</v>
      </c>
      <c r="BH124" s="249">
        <f>IF(N124="sníž. přenesená",J124,0)</f>
        <v>0</v>
      </c>
      <c r="BI124" s="249">
        <f>IF(N124="nulová",J124,0)</f>
        <v>0</v>
      </c>
      <c r="BJ124" s="17" t="s">
        <v>84</v>
      </c>
      <c r="BK124" s="249">
        <f>ROUND(I124*H124,2)</f>
        <v>0</v>
      </c>
      <c r="BL124" s="17" t="s">
        <v>142</v>
      </c>
      <c r="BM124" s="248" t="s">
        <v>594</v>
      </c>
    </row>
    <row r="125" s="13" customFormat="1">
      <c r="A125" s="13"/>
      <c r="B125" s="258"/>
      <c r="C125" s="259"/>
      <c r="D125" s="250" t="s">
        <v>244</v>
      </c>
      <c r="E125" s="260" t="s">
        <v>1</v>
      </c>
      <c r="F125" s="261" t="s">
        <v>595</v>
      </c>
      <c r="G125" s="259"/>
      <c r="H125" s="262">
        <v>385.94999999999999</v>
      </c>
      <c r="I125" s="263"/>
      <c r="J125" s="259"/>
      <c r="K125" s="259"/>
      <c r="L125" s="264"/>
      <c r="M125" s="265"/>
      <c r="N125" s="266"/>
      <c r="O125" s="266"/>
      <c r="P125" s="266"/>
      <c r="Q125" s="266"/>
      <c r="R125" s="266"/>
      <c r="S125" s="266"/>
      <c r="T125" s="26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68" t="s">
        <v>244</v>
      </c>
      <c r="AU125" s="268" t="s">
        <v>86</v>
      </c>
      <c r="AV125" s="13" t="s">
        <v>86</v>
      </c>
      <c r="AW125" s="13" t="s">
        <v>32</v>
      </c>
      <c r="AX125" s="13" t="s">
        <v>84</v>
      </c>
      <c r="AY125" s="268" t="s">
        <v>135</v>
      </c>
    </row>
    <row r="126" s="2" customFormat="1" ht="33" customHeight="1">
      <c r="A126" s="38"/>
      <c r="B126" s="39"/>
      <c r="C126" s="236" t="s">
        <v>155</v>
      </c>
      <c r="D126" s="236" t="s">
        <v>138</v>
      </c>
      <c r="E126" s="237" t="s">
        <v>596</v>
      </c>
      <c r="F126" s="238" t="s">
        <v>597</v>
      </c>
      <c r="G126" s="239" t="s">
        <v>241</v>
      </c>
      <c r="H126" s="240">
        <v>385.94999999999999</v>
      </c>
      <c r="I126" s="241"/>
      <c r="J126" s="242">
        <f>ROUND(I126*H126,2)</f>
        <v>0</v>
      </c>
      <c r="K126" s="243"/>
      <c r="L126" s="44"/>
      <c r="M126" s="244" t="s">
        <v>1</v>
      </c>
      <c r="N126" s="245" t="s">
        <v>42</v>
      </c>
      <c r="O126" s="91"/>
      <c r="P126" s="246">
        <f>O126*H126</f>
        <v>0</v>
      </c>
      <c r="Q126" s="246">
        <v>0</v>
      </c>
      <c r="R126" s="246">
        <f>Q126*H126</f>
        <v>0</v>
      </c>
      <c r="S126" s="246">
        <v>0</v>
      </c>
      <c r="T126" s="247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48" t="s">
        <v>142</v>
      </c>
      <c r="AT126" s="248" t="s">
        <v>138</v>
      </c>
      <c r="AU126" s="248" t="s">
        <v>86</v>
      </c>
      <c r="AY126" s="17" t="s">
        <v>135</v>
      </c>
      <c r="BE126" s="249">
        <f>IF(N126="základní",J126,0)</f>
        <v>0</v>
      </c>
      <c r="BF126" s="249">
        <f>IF(N126="snížená",J126,0)</f>
        <v>0</v>
      </c>
      <c r="BG126" s="249">
        <f>IF(N126="zákl. přenesená",J126,0)</f>
        <v>0</v>
      </c>
      <c r="BH126" s="249">
        <f>IF(N126="sníž. přenesená",J126,0)</f>
        <v>0</v>
      </c>
      <c r="BI126" s="249">
        <f>IF(N126="nulová",J126,0)</f>
        <v>0</v>
      </c>
      <c r="BJ126" s="17" t="s">
        <v>84</v>
      </c>
      <c r="BK126" s="249">
        <f>ROUND(I126*H126,2)</f>
        <v>0</v>
      </c>
      <c r="BL126" s="17" t="s">
        <v>142</v>
      </c>
      <c r="BM126" s="248" t="s">
        <v>598</v>
      </c>
    </row>
    <row r="127" s="2" customFormat="1" ht="33" customHeight="1">
      <c r="A127" s="38"/>
      <c r="B127" s="39"/>
      <c r="C127" s="236" t="s">
        <v>142</v>
      </c>
      <c r="D127" s="236" t="s">
        <v>138</v>
      </c>
      <c r="E127" s="237" t="s">
        <v>599</v>
      </c>
      <c r="F127" s="238" t="s">
        <v>600</v>
      </c>
      <c r="G127" s="239" t="s">
        <v>241</v>
      </c>
      <c r="H127" s="240">
        <v>3044</v>
      </c>
      <c r="I127" s="241"/>
      <c r="J127" s="242">
        <f>ROUND(I127*H127,2)</f>
        <v>0</v>
      </c>
      <c r="K127" s="243"/>
      <c r="L127" s="44"/>
      <c r="M127" s="244" t="s">
        <v>1</v>
      </c>
      <c r="N127" s="245" t="s">
        <v>42</v>
      </c>
      <c r="O127" s="91"/>
      <c r="P127" s="246">
        <f>O127*H127</f>
        <v>0</v>
      </c>
      <c r="Q127" s="246">
        <v>0</v>
      </c>
      <c r="R127" s="246">
        <f>Q127*H127</f>
        <v>0</v>
      </c>
      <c r="S127" s="246">
        <v>0</v>
      </c>
      <c r="T127" s="247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8" t="s">
        <v>142</v>
      </c>
      <c r="AT127" s="248" t="s">
        <v>138</v>
      </c>
      <c r="AU127" s="248" t="s">
        <v>86</v>
      </c>
      <c r="AY127" s="17" t="s">
        <v>135</v>
      </c>
      <c r="BE127" s="249">
        <f>IF(N127="základní",J127,0)</f>
        <v>0</v>
      </c>
      <c r="BF127" s="249">
        <f>IF(N127="snížená",J127,0)</f>
        <v>0</v>
      </c>
      <c r="BG127" s="249">
        <f>IF(N127="zákl. přenesená",J127,0)</f>
        <v>0</v>
      </c>
      <c r="BH127" s="249">
        <f>IF(N127="sníž. přenesená",J127,0)</f>
        <v>0</v>
      </c>
      <c r="BI127" s="249">
        <f>IF(N127="nulová",J127,0)</f>
        <v>0</v>
      </c>
      <c r="BJ127" s="17" t="s">
        <v>84</v>
      </c>
      <c r="BK127" s="249">
        <f>ROUND(I127*H127,2)</f>
        <v>0</v>
      </c>
      <c r="BL127" s="17" t="s">
        <v>142</v>
      </c>
      <c r="BM127" s="248" t="s">
        <v>601</v>
      </c>
    </row>
    <row r="128" s="2" customFormat="1" ht="16.5" customHeight="1">
      <c r="A128" s="38"/>
      <c r="B128" s="39"/>
      <c r="C128" s="283" t="s">
        <v>148</v>
      </c>
      <c r="D128" s="283" t="s">
        <v>332</v>
      </c>
      <c r="E128" s="284" t="s">
        <v>602</v>
      </c>
      <c r="F128" s="285" t="s">
        <v>603</v>
      </c>
      <c r="G128" s="286" t="s">
        <v>604</v>
      </c>
      <c r="H128" s="287">
        <v>51.448999999999998</v>
      </c>
      <c r="I128" s="288"/>
      <c r="J128" s="289">
        <f>ROUND(I128*H128,2)</f>
        <v>0</v>
      </c>
      <c r="K128" s="290"/>
      <c r="L128" s="291"/>
      <c r="M128" s="292" t="s">
        <v>1</v>
      </c>
      <c r="N128" s="293" t="s">
        <v>42</v>
      </c>
      <c r="O128" s="91"/>
      <c r="P128" s="246">
        <f>O128*H128</f>
        <v>0</v>
      </c>
      <c r="Q128" s="246">
        <v>0.001</v>
      </c>
      <c r="R128" s="246">
        <f>Q128*H128</f>
        <v>0.051449000000000002</v>
      </c>
      <c r="S128" s="246">
        <v>0</v>
      </c>
      <c r="T128" s="247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8" t="s">
        <v>177</v>
      </c>
      <c r="AT128" s="248" t="s">
        <v>332</v>
      </c>
      <c r="AU128" s="248" t="s">
        <v>86</v>
      </c>
      <c r="AY128" s="17" t="s">
        <v>135</v>
      </c>
      <c r="BE128" s="249">
        <f>IF(N128="základní",J128,0)</f>
        <v>0</v>
      </c>
      <c r="BF128" s="249">
        <f>IF(N128="snížená",J128,0)</f>
        <v>0</v>
      </c>
      <c r="BG128" s="249">
        <f>IF(N128="zákl. přenesená",J128,0)</f>
        <v>0</v>
      </c>
      <c r="BH128" s="249">
        <f>IF(N128="sníž. přenesená",J128,0)</f>
        <v>0</v>
      </c>
      <c r="BI128" s="249">
        <f>IF(N128="nulová",J128,0)</f>
        <v>0</v>
      </c>
      <c r="BJ128" s="17" t="s">
        <v>84</v>
      </c>
      <c r="BK128" s="249">
        <f>ROUND(I128*H128,2)</f>
        <v>0</v>
      </c>
      <c r="BL128" s="17" t="s">
        <v>142</v>
      </c>
      <c r="BM128" s="248" t="s">
        <v>605</v>
      </c>
    </row>
    <row r="129" s="13" customFormat="1">
      <c r="A129" s="13"/>
      <c r="B129" s="258"/>
      <c r="C129" s="259"/>
      <c r="D129" s="250" t="s">
        <v>244</v>
      </c>
      <c r="E129" s="260" t="s">
        <v>1</v>
      </c>
      <c r="F129" s="261" t="s">
        <v>606</v>
      </c>
      <c r="G129" s="259"/>
      <c r="H129" s="262">
        <v>3429.9499999999998</v>
      </c>
      <c r="I129" s="263"/>
      <c r="J129" s="259"/>
      <c r="K129" s="259"/>
      <c r="L129" s="264"/>
      <c r="M129" s="265"/>
      <c r="N129" s="266"/>
      <c r="O129" s="266"/>
      <c r="P129" s="266"/>
      <c r="Q129" s="266"/>
      <c r="R129" s="266"/>
      <c r="S129" s="266"/>
      <c r="T129" s="26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8" t="s">
        <v>244</v>
      </c>
      <c r="AU129" s="268" t="s">
        <v>86</v>
      </c>
      <c r="AV129" s="13" t="s">
        <v>86</v>
      </c>
      <c r="AW129" s="13" t="s">
        <v>32</v>
      </c>
      <c r="AX129" s="13" t="s">
        <v>84</v>
      </c>
      <c r="AY129" s="268" t="s">
        <v>135</v>
      </c>
    </row>
    <row r="130" s="13" customFormat="1">
      <c r="A130" s="13"/>
      <c r="B130" s="258"/>
      <c r="C130" s="259"/>
      <c r="D130" s="250" t="s">
        <v>244</v>
      </c>
      <c r="E130" s="259"/>
      <c r="F130" s="261" t="s">
        <v>607</v>
      </c>
      <c r="G130" s="259"/>
      <c r="H130" s="262">
        <v>51.448999999999998</v>
      </c>
      <c r="I130" s="263"/>
      <c r="J130" s="259"/>
      <c r="K130" s="259"/>
      <c r="L130" s="264"/>
      <c r="M130" s="265"/>
      <c r="N130" s="266"/>
      <c r="O130" s="266"/>
      <c r="P130" s="266"/>
      <c r="Q130" s="266"/>
      <c r="R130" s="266"/>
      <c r="S130" s="266"/>
      <c r="T130" s="26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8" t="s">
        <v>244</v>
      </c>
      <c r="AU130" s="268" t="s">
        <v>86</v>
      </c>
      <c r="AV130" s="13" t="s">
        <v>86</v>
      </c>
      <c r="AW130" s="13" t="s">
        <v>4</v>
      </c>
      <c r="AX130" s="13" t="s">
        <v>84</v>
      </c>
      <c r="AY130" s="268" t="s">
        <v>135</v>
      </c>
    </row>
    <row r="131" s="2" customFormat="1" ht="33" customHeight="1">
      <c r="A131" s="38"/>
      <c r="B131" s="39"/>
      <c r="C131" s="236" t="s">
        <v>168</v>
      </c>
      <c r="D131" s="236" t="s">
        <v>138</v>
      </c>
      <c r="E131" s="237" t="s">
        <v>608</v>
      </c>
      <c r="F131" s="238" t="s">
        <v>609</v>
      </c>
      <c r="G131" s="239" t="s">
        <v>516</v>
      </c>
      <c r="H131" s="240">
        <v>43</v>
      </c>
      <c r="I131" s="241"/>
      <c r="J131" s="242">
        <f>ROUND(I131*H131,2)</f>
        <v>0</v>
      </c>
      <c r="K131" s="243"/>
      <c r="L131" s="44"/>
      <c r="M131" s="244" t="s">
        <v>1</v>
      </c>
      <c r="N131" s="245" t="s">
        <v>42</v>
      </c>
      <c r="O131" s="91"/>
      <c r="P131" s="246">
        <f>O131*H131</f>
        <v>0</v>
      </c>
      <c r="Q131" s="246">
        <v>0</v>
      </c>
      <c r="R131" s="246">
        <f>Q131*H131</f>
        <v>0</v>
      </c>
      <c r="S131" s="246">
        <v>0</v>
      </c>
      <c r="T131" s="24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8" t="s">
        <v>142</v>
      </c>
      <c r="AT131" s="248" t="s">
        <v>138</v>
      </c>
      <c r="AU131" s="248" t="s">
        <v>86</v>
      </c>
      <c r="AY131" s="17" t="s">
        <v>135</v>
      </c>
      <c r="BE131" s="249">
        <f>IF(N131="základní",J131,0)</f>
        <v>0</v>
      </c>
      <c r="BF131" s="249">
        <f>IF(N131="snížená",J131,0)</f>
        <v>0</v>
      </c>
      <c r="BG131" s="249">
        <f>IF(N131="zákl. přenesená",J131,0)</f>
        <v>0</v>
      </c>
      <c r="BH131" s="249">
        <f>IF(N131="sníž. přenesená",J131,0)</f>
        <v>0</v>
      </c>
      <c r="BI131" s="249">
        <f>IF(N131="nulová",J131,0)</f>
        <v>0</v>
      </c>
      <c r="BJ131" s="17" t="s">
        <v>84</v>
      </c>
      <c r="BK131" s="249">
        <f>ROUND(I131*H131,2)</f>
        <v>0</v>
      </c>
      <c r="BL131" s="17" t="s">
        <v>142</v>
      </c>
      <c r="BM131" s="248" t="s">
        <v>610</v>
      </c>
    </row>
    <row r="132" s="13" customFormat="1">
      <c r="A132" s="13"/>
      <c r="B132" s="258"/>
      <c r="C132" s="259"/>
      <c r="D132" s="250" t="s">
        <v>244</v>
      </c>
      <c r="E132" s="260" t="s">
        <v>1</v>
      </c>
      <c r="F132" s="261" t="s">
        <v>611</v>
      </c>
      <c r="G132" s="259"/>
      <c r="H132" s="262">
        <v>43</v>
      </c>
      <c r="I132" s="263"/>
      <c r="J132" s="259"/>
      <c r="K132" s="259"/>
      <c r="L132" s="264"/>
      <c r="M132" s="265"/>
      <c r="N132" s="266"/>
      <c r="O132" s="266"/>
      <c r="P132" s="266"/>
      <c r="Q132" s="266"/>
      <c r="R132" s="266"/>
      <c r="S132" s="266"/>
      <c r="T132" s="26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8" t="s">
        <v>244</v>
      </c>
      <c r="AU132" s="268" t="s">
        <v>86</v>
      </c>
      <c r="AV132" s="13" t="s">
        <v>86</v>
      </c>
      <c r="AW132" s="13" t="s">
        <v>32</v>
      </c>
      <c r="AX132" s="13" t="s">
        <v>84</v>
      </c>
      <c r="AY132" s="268" t="s">
        <v>135</v>
      </c>
    </row>
    <row r="133" s="2" customFormat="1" ht="16.5" customHeight="1">
      <c r="A133" s="38"/>
      <c r="B133" s="39"/>
      <c r="C133" s="283" t="s">
        <v>172</v>
      </c>
      <c r="D133" s="283" t="s">
        <v>332</v>
      </c>
      <c r="E133" s="284" t="s">
        <v>612</v>
      </c>
      <c r="F133" s="285" t="s">
        <v>613</v>
      </c>
      <c r="G133" s="286" t="s">
        <v>280</v>
      </c>
      <c r="H133" s="287">
        <v>4.2999999999999998</v>
      </c>
      <c r="I133" s="288"/>
      <c r="J133" s="289">
        <f>ROUND(I133*H133,2)</f>
        <v>0</v>
      </c>
      <c r="K133" s="290"/>
      <c r="L133" s="291"/>
      <c r="M133" s="292" t="s">
        <v>1</v>
      </c>
      <c r="N133" s="293" t="s">
        <v>42</v>
      </c>
      <c r="O133" s="91"/>
      <c r="P133" s="246">
        <f>O133*H133</f>
        <v>0</v>
      </c>
      <c r="Q133" s="246">
        <v>0.20999999999999999</v>
      </c>
      <c r="R133" s="246">
        <f>Q133*H133</f>
        <v>0.90299999999999991</v>
      </c>
      <c r="S133" s="246">
        <v>0</v>
      </c>
      <c r="T133" s="24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8" t="s">
        <v>177</v>
      </c>
      <c r="AT133" s="248" t="s">
        <v>332</v>
      </c>
      <c r="AU133" s="248" t="s">
        <v>86</v>
      </c>
      <c r="AY133" s="17" t="s">
        <v>135</v>
      </c>
      <c r="BE133" s="249">
        <f>IF(N133="základní",J133,0)</f>
        <v>0</v>
      </c>
      <c r="BF133" s="249">
        <f>IF(N133="snížená",J133,0)</f>
        <v>0</v>
      </c>
      <c r="BG133" s="249">
        <f>IF(N133="zákl. přenesená",J133,0)</f>
        <v>0</v>
      </c>
      <c r="BH133" s="249">
        <f>IF(N133="sníž. přenesená",J133,0)</f>
        <v>0</v>
      </c>
      <c r="BI133" s="249">
        <f>IF(N133="nulová",J133,0)</f>
        <v>0</v>
      </c>
      <c r="BJ133" s="17" t="s">
        <v>84</v>
      </c>
      <c r="BK133" s="249">
        <f>ROUND(I133*H133,2)</f>
        <v>0</v>
      </c>
      <c r="BL133" s="17" t="s">
        <v>142</v>
      </c>
      <c r="BM133" s="248" t="s">
        <v>614</v>
      </c>
    </row>
    <row r="134" s="13" customFormat="1">
      <c r="A134" s="13"/>
      <c r="B134" s="258"/>
      <c r="C134" s="259"/>
      <c r="D134" s="250" t="s">
        <v>244</v>
      </c>
      <c r="E134" s="260" t="s">
        <v>1</v>
      </c>
      <c r="F134" s="261" t="s">
        <v>615</v>
      </c>
      <c r="G134" s="259"/>
      <c r="H134" s="262">
        <v>4.2999999999999998</v>
      </c>
      <c r="I134" s="263"/>
      <c r="J134" s="259"/>
      <c r="K134" s="259"/>
      <c r="L134" s="264"/>
      <c r="M134" s="265"/>
      <c r="N134" s="266"/>
      <c r="O134" s="266"/>
      <c r="P134" s="266"/>
      <c r="Q134" s="266"/>
      <c r="R134" s="266"/>
      <c r="S134" s="266"/>
      <c r="T134" s="26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8" t="s">
        <v>244</v>
      </c>
      <c r="AU134" s="268" t="s">
        <v>86</v>
      </c>
      <c r="AV134" s="13" t="s">
        <v>86</v>
      </c>
      <c r="AW134" s="13" t="s">
        <v>32</v>
      </c>
      <c r="AX134" s="13" t="s">
        <v>84</v>
      </c>
      <c r="AY134" s="268" t="s">
        <v>135</v>
      </c>
    </row>
    <row r="135" s="2" customFormat="1" ht="16.5" customHeight="1">
      <c r="A135" s="38"/>
      <c r="B135" s="39"/>
      <c r="C135" s="283" t="s">
        <v>177</v>
      </c>
      <c r="D135" s="283" t="s">
        <v>332</v>
      </c>
      <c r="E135" s="284" t="s">
        <v>616</v>
      </c>
      <c r="F135" s="285" t="s">
        <v>617</v>
      </c>
      <c r="G135" s="286" t="s">
        <v>604</v>
      </c>
      <c r="H135" s="287">
        <v>7310</v>
      </c>
      <c r="I135" s="288"/>
      <c r="J135" s="289">
        <f>ROUND(I135*H135,2)</f>
        <v>0</v>
      </c>
      <c r="K135" s="290"/>
      <c r="L135" s="291"/>
      <c r="M135" s="292" t="s">
        <v>1</v>
      </c>
      <c r="N135" s="293" t="s">
        <v>42</v>
      </c>
      <c r="O135" s="91"/>
      <c r="P135" s="246">
        <f>O135*H135</f>
        <v>0</v>
      </c>
      <c r="Q135" s="246">
        <v>0.001</v>
      </c>
      <c r="R135" s="246">
        <f>Q135*H135</f>
        <v>7.3100000000000005</v>
      </c>
      <c r="S135" s="246">
        <v>0</v>
      </c>
      <c r="T135" s="247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8" t="s">
        <v>177</v>
      </c>
      <c r="AT135" s="248" t="s">
        <v>332</v>
      </c>
      <c r="AU135" s="248" t="s">
        <v>86</v>
      </c>
      <c r="AY135" s="17" t="s">
        <v>135</v>
      </c>
      <c r="BE135" s="249">
        <f>IF(N135="základní",J135,0)</f>
        <v>0</v>
      </c>
      <c r="BF135" s="249">
        <f>IF(N135="snížená",J135,0)</f>
        <v>0</v>
      </c>
      <c r="BG135" s="249">
        <f>IF(N135="zákl. přenesená",J135,0)</f>
        <v>0</v>
      </c>
      <c r="BH135" s="249">
        <f>IF(N135="sníž. přenesená",J135,0)</f>
        <v>0</v>
      </c>
      <c r="BI135" s="249">
        <f>IF(N135="nulová",J135,0)</f>
        <v>0</v>
      </c>
      <c r="BJ135" s="17" t="s">
        <v>84</v>
      </c>
      <c r="BK135" s="249">
        <f>ROUND(I135*H135,2)</f>
        <v>0</v>
      </c>
      <c r="BL135" s="17" t="s">
        <v>142</v>
      </c>
      <c r="BM135" s="248" t="s">
        <v>618</v>
      </c>
    </row>
    <row r="136" s="13" customFormat="1">
      <c r="A136" s="13"/>
      <c r="B136" s="258"/>
      <c r="C136" s="259"/>
      <c r="D136" s="250" t="s">
        <v>244</v>
      </c>
      <c r="E136" s="260" t="s">
        <v>1</v>
      </c>
      <c r="F136" s="261" t="s">
        <v>619</v>
      </c>
      <c r="G136" s="259"/>
      <c r="H136" s="262">
        <v>7310</v>
      </c>
      <c r="I136" s="263"/>
      <c r="J136" s="259"/>
      <c r="K136" s="259"/>
      <c r="L136" s="264"/>
      <c r="M136" s="265"/>
      <c r="N136" s="266"/>
      <c r="O136" s="266"/>
      <c r="P136" s="266"/>
      <c r="Q136" s="266"/>
      <c r="R136" s="266"/>
      <c r="S136" s="266"/>
      <c r="T136" s="26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8" t="s">
        <v>244</v>
      </c>
      <c r="AU136" s="268" t="s">
        <v>86</v>
      </c>
      <c r="AV136" s="13" t="s">
        <v>86</v>
      </c>
      <c r="AW136" s="13" t="s">
        <v>32</v>
      </c>
      <c r="AX136" s="13" t="s">
        <v>84</v>
      </c>
      <c r="AY136" s="268" t="s">
        <v>135</v>
      </c>
    </row>
    <row r="137" s="2" customFormat="1" ht="33" customHeight="1">
      <c r="A137" s="38"/>
      <c r="B137" s="39"/>
      <c r="C137" s="236" t="s">
        <v>136</v>
      </c>
      <c r="D137" s="236" t="s">
        <v>138</v>
      </c>
      <c r="E137" s="237" t="s">
        <v>620</v>
      </c>
      <c r="F137" s="238" t="s">
        <v>621</v>
      </c>
      <c r="G137" s="239" t="s">
        <v>241</v>
      </c>
      <c r="H137" s="240">
        <v>3044</v>
      </c>
      <c r="I137" s="241"/>
      <c r="J137" s="242">
        <f>ROUND(I137*H137,2)</f>
        <v>0</v>
      </c>
      <c r="K137" s="243"/>
      <c r="L137" s="44"/>
      <c r="M137" s="244" t="s">
        <v>1</v>
      </c>
      <c r="N137" s="245" t="s">
        <v>42</v>
      </c>
      <c r="O137" s="91"/>
      <c r="P137" s="246">
        <f>O137*H137</f>
        <v>0</v>
      </c>
      <c r="Q137" s="246">
        <v>0</v>
      </c>
      <c r="R137" s="246">
        <f>Q137*H137</f>
        <v>0</v>
      </c>
      <c r="S137" s="246">
        <v>0</v>
      </c>
      <c r="T137" s="247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8" t="s">
        <v>142</v>
      </c>
      <c r="AT137" s="248" t="s">
        <v>138</v>
      </c>
      <c r="AU137" s="248" t="s">
        <v>86</v>
      </c>
      <c r="AY137" s="17" t="s">
        <v>135</v>
      </c>
      <c r="BE137" s="249">
        <f>IF(N137="základní",J137,0)</f>
        <v>0</v>
      </c>
      <c r="BF137" s="249">
        <f>IF(N137="snížená",J137,0)</f>
        <v>0</v>
      </c>
      <c r="BG137" s="249">
        <f>IF(N137="zákl. přenesená",J137,0)</f>
        <v>0</v>
      </c>
      <c r="BH137" s="249">
        <f>IF(N137="sníž. přenesená",J137,0)</f>
        <v>0</v>
      </c>
      <c r="BI137" s="249">
        <f>IF(N137="nulová",J137,0)</f>
        <v>0</v>
      </c>
      <c r="BJ137" s="17" t="s">
        <v>84</v>
      </c>
      <c r="BK137" s="249">
        <f>ROUND(I137*H137,2)</f>
        <v>0</v>
      </c>
      <c r="BL137" s="17" t="s">
        <v>142</v>
      </c>
      <c r="BM137" s="248" t="s">
        <v>622</v>
      </c>
    </row>
    <row r="138" s="2" customFormat="1" ht="33" customHeight="1">
      <c r="A138" s="38"/>
      <c r="B138" s="39"/>
      <c r="C138" s="236" t="s">
        <v>184</v>
      </c>
      <c r="D138" s="236" t="s">
        <v>138</v>
      </c>
      <c r="E138" s="237" t="s">
        <v>623</v>
      </c>
      <c r="F138" s="238" t="s">
        <v>624</v>
      </c>
      <c r="G138" s="239" t="s">
        <v>625</v>
      </c>
      <c r="H138" s="240">
        <v>0.30399999999999999</v>
      </c>
      <c r="I138" s="241"/>
      <c r="J138" s="242">
        <f>ROUND(I138*H138,2)</f>
        <v>0</v>
      </c>
      <c r="K138" s="243"/>
      <c r="L138" s="44"/>
      <c r="M138" s="244" t="s">
        <v>1</v>
      </c>
      <c r="N138" s="245" t="s">
        <v>42</v>
      </c>
      <c r="O138" s="91"/>
      <c r="P138" s="246">
        <f>O138*H138</f>
        <v>0</v>
      </c>
      <c r="Q138" s="246">
        <v>0</v>
      </c>
      <c r="R138" s="246">
        <f>Q138*H138</f>
        <v>0</v>
      </c>
      <c r="S138" s="246">
        <v>0</v>
      </c>
      <c r="T138" s="24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8" t="s">
        <v>142</v>
      </c>
      <c r="AT138" s="248" t="s">
        <v>138</v>
      </c>
      <c r="AU138" s="248" t="s">
        <v>86</v>
      </c>
      <c r="AY138" s="17" t="s">
        <v>135</v>
      </c>
      <c r="BE138" s="249">
        <f>IF(N138="základní",J138,0)</f>
        <v>0</v>
      </c>
      <c r="BF138" s="249">
        <f>IF(N138="snížená",J138,0)</f>
        <v>0</v>
      </c>
      <c r="BG138" s="249">
        <f>IF(N138="zákl. přenesená",J138,0)</f>
        <v>0</v>
      </c>
      <c r="BH138" s="249">
        <f>IF(N138="sníž. přenesená",J138,0)</f>
        <v>0</v>
      </c>
      <c r="BI138" s="249">
        <f>IF(N138="nulová",J138,0)</f>
        <v>0</v>
      </c>
      <c r="BJ138" s="17" t="s">
        <v>84</v>
      </c>
      <c r="BK138" s="249">
        <f>ROUND(I138*H138,2)</f>
        <v>0</v>
      </c>
      <c r="BL138" s="17" t="s">
        <v>142</v>
      </c>
      <c r="BM138" s="248" t="s">
        <v>626</v>
      </c>
    </row>
    <row r="139" s="13" customFormat="1">
      <c r="A139" s="13"/>
      <c r="B139" s="258"/>
      <c r="C139" s="259"/>
      <c r="D139" s="250" t="s">
        <v>244</v>
      </c>
      <c r="E139" s="260" t="s">
        <v>1</v>
      </c>
      <c r="F139" s="261" t="s">
        <v>627</v>
      </c>
      <c r="G139" s="259"/>
      <c r="H139" s="262">
        <v>0.30399999999999999</v>
      </c>
      <c r="I139" s="263"/>
      <c r="J139" s="259"/>
      <c r="K139" s="259"/>
      <c r="L139" s="264"/>
      <c r="M139" s="265"/>
      <c r="N139" s="266"/>
      <c r="O139" s="266"/>
      <c r="P139" s="266"/>
      <c r="Q139" s="266"/>
      <c r="R139" s="266"/>
      <c r="S139" s="266"/>
      <c r="T139" s="26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8" t="s">
        <v>244</v>
      </c>
      <c r="AU139" s="268" t="s">
        <v>86</v>
      </c>
      <c r="AV139" s="13" t="s">
        <v>86</v>
      </c>
      <c r="AW139" s="13" t="s">
        <v>32</v>
      </c>
      <c r="AX139" s="13" t="s">
        <v>84</v>
      </c>
      <c r="AY139" s="268" t="s">
        <v>135</v>
      </c>
    </row>
    <row r="140" s="2" customFormat="1" ht="33" customHeight="1">
      <c r="A140" s="38"/>
      <c r="B140" s="39"/>
      <c r="C140" s="236" t="s">
        <v>188</v>
      </c>
      <c r="D140" s="236" t="s">
        <v>138</v>
      </c>
      <c r="E140" s="237" t="s">
        <v>628</v>
      </c>
      <c r="F140" s="238" t="s">
        <v>629</v>
      </c>
      <c r="G140" s="239" t="s">
        <v>516</v>
      </c>
      <c r="H140" s="240">
        <v>43</v>
      </c>
      <c r="I140" s="241"/>
      <c r="J140" s="242">
        <f>ROUND(I140*H140,2)</f>
        <v>0</v>
      </c>
      <c r="K140" s="243"/>
      <c r="L140" s="44"/>
      <c r="M140" s="244" t="s">
        <v>1</v>
      </c>
      <c r="N140" s="245" t="s">
        <v>42</v>
      </c>
      <c r="O140" s="91"/>
      <c r="P140" s="246">
        <f>O140*H140</f>
        <v>0</v>
      </c>
      <c r="Q140" s="246">
        <v>0</v>
      </c>
      <c r="R140" s="246">
        <f>Q140*H140</f>
        <v>0</v>
      </c>
      <c r="S140" s="246">
        <v>0</v>
      </c>
      <c r="T140" s="247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8" t="s">
        <v>142</v>
      </c>
      <c r="AT140" s="248" t="s">
        <v>138</v>
      </c>
      <c r="AU140" s="248" t="s">
        <v>86</v>
      </c>
      <c r="AY140" s="17" t="s">
        <v>135</v>
      </c>
      <c r="BE140" s="249">
        <f>IF(N140="základní",J140,0)</f>
        <v>0</v>
      </c>
      <c r="BF140" s="249">
        <f>IF(N140="snížená",J140,0)</f>
        <v>0</v>
      </c>
      <c r="BG140" s="249">
        <f>IF(N140="zákl. přenesená",J140,0)</f>
        <v>0</v>
      </c>
      <c r="BH140" s="249">
        <f>IF(N140="sníž. přenesená",J140,0)</f>
        <v>0</v>
      </c>
      <c r="BI140" s="249">
        <f>IF(N140="nulová",J140,0)</f>
        <v>0</v>
      </c>
      <c r="BJ140" s="17" t="s">
        <v>84</v>
      </c>
      <c r="BK140" s="249">
        <f>ROUND(I140*H140,2)</f>
        <v>0</v>
      </c>
      <c r="BL140" s="17" t="s">
        <v>142</v>
      </c>
      <c r="BM140" s="248" t="s">
        <v>630</v>
      </c>
    </row>
    <row r="141" s="2" customFormat="1" ht="16.5" customHeight="1">
      <c r="A141" s="38"/>
      <c r="B141" s="39"/>
      <c r="C141" s="283" t="s">
        <v>194</v>
      </c>
      <c r="D141" s="283" t="s">
        <v>332</v>
      </c>
      <c r="E141" s="284" t="s">
        <v>631</v>
      </c>
      <c r="F141" s="285" t="s">
        <v>632</v>
      </c>
      <c r="G141" s="286" t="s">
        <v>516</v>
      </c>
      <c r="H141" s="287">
        <v>21</v>
      </c>
      <c r="I141" s="288"/>
      <c r="J141" s="289">
        <f>ROUND(I141*H141,2)</f>
        <v>0</v>
      </c>
      <c r="K141" s="290"/>
      <c r="L141" s="291"/>
      <c r="M141" s="292" t="s">
        <v>1</v>
      </c>
      <c r="N141" s="293" t="s">
        <v>42</v>
      </c>
      <c r="O141" s="91"/>
      <c r="P141" s="246">
        <f>O141*H141</f>
        <v>0</v>
      </c>
      <c r="Q141" s="246">
        <v>0.063</v>
      </c>
      <c r="R141" s="246">
        <f>Q141*H141</f>
        <v>1.323</v>
      </c>
      <c r="S141" s="246">
        <v>0</v>
      </c>
      <c r="T141" s="247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48" t="s">
        <v>177</v>
      </c>
      <c r="AT141" s="248" t="s">
        <v>332</v>
      </c>
      <c r="AU141" s="248" t="s">
        <v>86</v>
      </c>
      <c r="AY141" s="17" t="s">
        <v>135</v>
      </c>
      <c r="BE141" s="249">
        <f>IF(N141="základní",J141,0)</f>
        <v>0</v>
      </c>
      <c r="BF141" s="249">
        <f>IF(N141="snížená",J141,0)</f>
        <v>0</v>
      </c>
      <c r="BG141" s="249">
        <f>IF(N141="zákl. přenesená",J141,0)</f>
        <v>0</v>
      </c>
      <c r="BH141" s="249">
        <f>IF(N141="sníž. přenesená",J141,0)</f>
        <v>0</v>
      </c>
      <c r="BI141" s="249">
        <f>IF(N141="nulová",J141,0)</f>
        <v>0</v>
      </c>
      <c r="BJ141" s="17" t="s">
        <v>84</v>
      </c>
      <c r="BK141" s="249">
        <f>ROUND(I141*H141,2)</f>
        <v>0</v>
      </c>
      <c r="BL141" s="17" t="s">
        <v>142</v>
      </c>
      <c r="BM141" s="248" t="s">
        <v>633</v>
      </c>
    </row>
    <row r="142" s="2" customFormat="1">
      <c r="A142" s="38"/>
      <c r="B142" s="39"/>
      <c r="C142" s="40"/>
      <c r="D142" s="250" t="s">
        <v>144</v>
      </c>
      <c r="E142" s="40"/>
      <c r="F142" s="251" t="s">
        <v>634</v>
      </c>
      <c r="G142" s="40"/>
      <c r="H142" s="40"/>
      <c r="I142" s="144"/>
      <c r="J142" s="40"/>
      <c r="K142" s="40"/>
      <c r="L142" s="44"/>
      <c r="M142" s="252"/>
      <c r="N142" s="253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144</v>
      </c>
      <c r="AU142" s="17" t="s">
        <v>86</v>
      </c>
    </row>
    <row r="143" s="2" customFormat="1" ht="16.5" customHeight="1">
      <c r="A143" s="38"/>
      <c r="B143" s="39"/>
      <c r="C143" s="283" t="s">
        <v>198</v>
      </c>
      <c r="D143" s="283" t="s">
        <v>332</v>
      </c>
      <c r="E143" s="284" t="s">
        <v>635</v>
      </c>
      <c r="F143" s="285" t="s">
        <v>636</v>
      </c>
      <c r="G143" s="286" t="s">
        <v>516</v>
      </c>
      <c r="H143" s="287">
        <v>4</v>
      </c>
      <c r="I143" s="288"/>
      <c r="J143" s="289">
        <f>ROUND(I143*H143,2)</f>
        <v>0</v>
      </c>
      <c r="K143" s="290"/>
      <c r="L143" s="291"/>
      <c r="M143" s="292" t="s">
        <v>1</v>
      </c>
      <c r="N143" s="293" t="s">
        <v>42</v>
      </c>
      <c r="O143" s="91"/>
      <c r="P143" s="246">
        <f>O143*H143</f>
        <v>0</v>
      </c>
      <c r="Q143" s="246">
        <v>0.063</v>
      </c>
      <c r="R143" s="246">
        <f>Q143*H143</f>
        <v>0.252</v>
      </c>
      <c r="S143" s="246">
        <v>0</v>
      </c>
      <c r="T143" s="247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8" t="s">
        <v>177</v>
      </c>
      <c r="AT143" s="248" t="s">
        <v>332</v>
      </c>
      <c r="AU143" s="248" t="s">
        <v>86</v>
      </c>
      <c r="AY143" s="17" t="s">
        <v>135</v>
      </c>
      <c r="BE143" s="249">
        <f>IF(N143="základní",J143,0)</f>
        <v>0</v>
      </c>
      <c r="BF143" s="249">
        <f>IF(N143="snížená",J143,0)</f>
        <v>0</v>
      </c>
      <c r="BG143" s="249">
        <f>IF(N143="zákl. přenesená",J143,0)</f>
        <v>0</v>
      </c>
      <c r="BH143" s="249">
        <f>IF(N143="sníž. přenesená",J143,0)</f>
        <v>0</v>
      </c>
      <c r="BI143" s="249">
        <f>IF(N143="nulová",J143,0)</f>
        <v>0</v>
      </c>
      <c r="BJ143" s="17" t="s">
        <v>84</v>
      </c>
      <c r="BK143" s="249">
        <f>ROUND(I143*H143,2)</f>
        <v>0</v>
      </c>
      <c r="BL143" s="17" t="s">
        <v>142</v>
      </c>
      <c r="BM143" s="248" t="s">
        <v>637</v>
      </c>
    </row>
    <row r="144" s="2" customFormat="1">
      <c r="A144" s="38"/>
      <c r="B144" s="39"/>
      <c r="C144" s="40"/>
      <c r="D144" s="250" t="s">
        <v>144</v>
      </c>
      <c r="E144" s="40"/>
      <c r="F144" s="251" t="s">
        <v>634</v>
      </c>
      <c r="G144" s="40"/>
      <c r="H144" s="40"/>
      <c r="I144" s="144"/>
      <c r="J144" s="40"/>
      <c r="K144" s="40"/>
      <c r="L144" s="44"/>
      <c r="M144" s="252"/>
      <c r="N144" s="253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144</v>
      </c>
      <c r="AU144" s="17" t="s">
        <v>86</v>
      </c>
    </row>
    <row r="145" s="2" customFormat="1" ht="16.5" customHeight="1">
      <c r="A145" s="38"/>
      <c r="B145" s="39"/>
      <c r="C145" s="283" t="s">
        <v>204</v>
      </c>
      <c r="D145" s="283" t="s">
        <v>332</v>
      </c>
      <c r="E145" s="284" t="s">
        <v>638</v>
      </c>
      <c r="F145" s="285" t="s">
        <v>639</v>
      </c>
      <c r="G145" s="286" t="s">
        <v>516</v>
      </c>
      <c r="H145" s="287">
        <v>18</v>
      </c>
      <c r="I145" s="288"/>
      <c r="J145" s="289">
        <f>ROUND(I145*H145,2)</f>
        <v>0</v>
      </c>
      <c r="K145" s="290"/>
      <c r="L145" s="291"/>
      <c r="M145" s="292" t="s">
        <v>1</v>
      </c>
      <c r="N145" s="293" t="s">
        <v>42</v>
      </c>
      <c r="O145" s="91"/>
      <c r="P145" s="246">
        <f>O145*H145</f>
        <v>0</v>
      </c>
      <c r="Q145" s="246">
        <v>0.063</v>
      </c>
      <c r="R145" s="246">
        <f>Q145*H145</f>
        <v>1.1339999999999999</v>
      </c>
      <c r="S145" s="246">
        <v>0</v>
      </c>
      <c r="T145" s="24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8" t="s">
        <v>177</v>
      </c>
      <c r="AT145" s="248" t="s">
        <v>332</v>
      </c>
      <c r="AU145" s="248" t="s">
        <v>86</v>
      </c>
      <c r="AY145" s="17" t="s">
        <v>135</v>
      </c>
      <c r="BE145" s="249">
        <f>IF(N145="základní",J145,0)</f>
        <v>0</v>
      </c>
      <c r="BF145" s="249">
        <f>IF(N145="snížená",J145,0)</f>
        <v>0</v>
      </c>
      <c r="BG145" s="249">
        <f>IF(N145="zákl. přenesená",J145,0)</f>
        <v>0</v>
      </c>
      <c r="BH145" s="249">
        <f>IF(N145="sníž. přenesená",J145,0)</f>
        <v>0</v>
      </c>
      <c r="BI145" s="249">
        <f>IF(N145="nulová",J145,0)</f>
        <v>0</v>
      </c>
      <c r="BJ145" s="17" t="s">
        <v>84</v>
      </c>
      <c r="BK145" s="249">
        <f>ROUND(I145*H145,2)</f>
        <v>0</v>
      </c>
      <c r="BL145" s="17" t="s">
        <v>142</v>
      </c>
      <c r="BM145" s="248" t="s">
        <v>640</v>
      </c>
    </row>
    <row r="146" s="2" customFormat="1">
      <c r="A146" s="38"/>
      <c r="B146" s="39"/>
      <c r="C146" s="40"/>
      <c r="D146" s="250" t="s">
        <v>144</v>
      </c>
      <c r="E146" s="40"/>
      <c r="F146" s="251" t="s">
        <v>634</v>
      </c>
      <c r="G146" s="40"/>
      <c r="H146" s="40"/>
      <c r="I146" s="144"/>
      <c r="J146" s="40"/>
      <c r="K146" s="40"/>
      <c r="L146" s="44"/>
      <c r="M146" s="252"/>
      <c r="N146" s="253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144</v>
      </c>
      <c r="AU146" s="17" t="s">
        <v>86</v>
      </c>
    </row>
    <row r="147" s="2" customFormat="1" ht="16.5" customHeight="1">
      <c r="A147" s="38"/>
      <c r="B147" s="39"/>
      <c r="C147" s="236" t="s">
        <v>8</v>
      </c>
      <c r="D147" s="236" t="s">
        <v>138</v>
      </c>
      <c r="E147" s="237" t="s">
        <v>641</v>
      </c>
      <c r="F147" s="238" t="s">
        <v>642</v>
      </c>
      <c r="G147" s="239" t="s">
        <v>516</v>
      </c>
      <c r="H147" s="240">
        <v>43</v>
      </c>
      <c r="I147" s="241"/>
      <c r="J147" s="242">
        <f>ROUND(I147*H147,2)</f>
        <v>0</v>
      </c>
      <c r="K147" s="243"/>
      <c r="L147" s="44"/>
      <c r="M147" s="244" t="s">
        <v>1</v>
      </c>
      <c r="N147" s="245" t="s">
        <v>42</v>
      </c>
      <c r="O147" s="91"/>
      <c r="P147" s="246">
        <f>O147*H147</f>
        <v>0</v>
      </c>
      <c r="Q147" s="246">
        <v>6.0000000000000002E-05</v>
      </c>
      <c r="R147" s="246">
        <f>Q147*H147</f>
        <v>0.0025800000000000003</v>
      </c>
      <c r="S147" s="246">
        <v>0</v>
      </c>
      <c r="T147" s="247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8" t="s">
        <v>142</v>
      </c>
      <c r="AT147" s="248" t="s">
        <v>138</v>
      </c>
      <c r="AU147" s="248" t="s">
        <v>86</v>
      </c>
      <c r="AY147" s="17" t="s">
        <v>135</v>
      </c>
      <c r="BE147" s="249">
        <f>IF(N147="základní",J147,0)</f>
        <v>0</v>
      </c>
      <c r="BF147" s="249">
        <f>IF(N147="snížená",J147,0)</f>
        <v>0</v>
      </c>
      <c r="BG147" s="249">
        <f>IF(N147="zákl. přenesená",J147,0)</f>
        <v>0</v>
      </c>
      <c r="BH147" s="249">
        <f>IF(N147="sníž. přenesená",J147,0)</f>
        <v>0</v>
      </c>
      <c r="BI147" s="249">
        <f>IF(N147="nulová",J147,0)</f>
        <v>0</v>
      </c>
      <c r="BJ147" s="17" t="s">
        <v>84</v>
      </c>
      <c r="BK147" s="249">
        <f>ROUND(I147*H147,2)</f>
        <v>0</v>
      </c>
      <c r="BL147" s="17" t="s">
        <v>142</v>
      </c>
      <c r="BM147" s="248" t="s">
        <v>643</v>
      </c>
    </row>
    <row r="148" s="2" customFormat="1" ht="16.5" customHeight="1">
      <c r="A148" s="38"/>
      <c r="B148" s="39"/>
      <c r="C148" s="283" t="s">
        <v>212</v>
      </c>
      <c r="D148" s="283" t="s">
        <v>332</v>
      </c>
      <c r="E148" s="284" t="s">
        <v>644</v>
      </c>
      <c r="F148" s="285" t="s">
        <v>645</v>
      </c>
      <c r="G148" s="286" t="s">
        <v>280</v>
      </c>
      <c r="H148" s="287">
        <v>0.91100000000000003</v>
      </c>
      <c r="I148" s="288"/>
      <c r="J148" s="289">
        <f>ROUND(I148*H148,2)</f>
        <v>0</v>
      </c>
      <c r="K148" s="290"/>
      <c r="L148" s="291"/>
      <c r="M148" s="292" t="s">
        <v>1</v>
      </c>
      <c r="N148" s="293" t="s">
        <v>42</v>
      </c>
      <c r="O148" s="91"/>
      <c r="P148" s="246">
        <f>O148*H148</f>
        <v>0</v>
      </c>
      <c r="Q148" s="246">
        <v>0.65000000000000002</v>
      </c>
      <c r="R148" s="246">
        <f>Q148*H148</f>
        <v>0.59215000000000007</v>
      </c>
      <c r="S148" s="246">
        <v>0</v>
      </c>
      <c r="T148" s="24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8" t="s">
        <v>177</v>
      </c>
      <c r="AT148" s="248" t="s">
        <v>332</v>
      </c>
      <c r="AU148" s="248" t="s">
        <v>86</v>
      </c>
      <c r="AY148" s="17" t="s">
        <v>135</v>
      </c>
      <c r="BE148" s="249">
        <f>IF(N148="základní",J148,0)</f>
        <v>0</v>
      </c>
      <c r="BF148" s="249">
        <f>IF(N148="snížená",J148,0)</f>
        <v>0</v>
      </c>
      <c r="BG148" s="249">
        <f>IF(N148="zákl. přenesená",J148,0)</f>
        <v>0</v>
      </c>
      <c r="BH148" s="249">
        <f>IF(N148="sníž. přenesená",J148,0)</f>
        <v>0</v>
      </c>
      <c r="BI148" s="249">
        <f>IF(N148="nulová",J148,0)</f>
        <v>0</v>
      </c>
      <c r="BJ148" s="17" t="s">
        <v>84</v>
      </c>
      <c r="BK148" s="249">
        <f>ROUND(I148*H148,2)</f>
        <v>0</v>
      </c>
      <c r="BL148" s="17" t="s">
        <v>142</v>
      </c>
      <c r="BM148" s="248" t="s">
        <v>646</v>
      </c>
    </row>
    <row r="149" s="13" customFormat="1">
      <c r="A149" s="13"/>
      <c r="B149" s="258"/>
      <c r="C149" s="259"/>
      <c r="D149" s="250" t="s">
        <v>244</v>
      </c>
      <c r="E149" s="260" t="s">
        <v>1</v>
      </c>
      <c r="F149" s="261" t="s">
        <v>647</v>
      </c>
      <c r="G149" s="259"/>
      <c r="H149" s="262">
        <v>0.91100000000000003</v>
      </c>
      <c r="I149" s="263"/>
      <c r="J149" s="259"/>
      <c r="K149" s="259"/>
      <c r="L149" s="264"/>
      <c r="M149" s="265"/>
      <c r="N149" s="266"/>
      <c r="O149" s="266"/>
      <c r="P149" s="266"/>
      <c r="Q149" s="266"/>
      <c r="R149" s="266"/>
      <c r="S149" s="266"/>
      <c r="T149" s="26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8" t="s">
        <v>244</v>
      </c>
      <c r="AU149" s="268" t="s">
        <v>86</v>
      </c>
      <c r="AV149" s="13" t="s">
        <v>86</v>
      </c>
      <c r="AW149" s="13" t="s">
        <v>32</v>
      </c>
      <c r="AX149" s="13" t="s">
        <v>84</v>
      </c>
      <c r="AY149" s="268" t="s">
        <v>135</v>
      </c>
    </row>
    <row r="150" s="2" customFormat="1" ht="16.5" customHeight="1">
      <c r="A150" s="38"/>
      <c r="B150" s="39"/>
      <c r="C150" s="236" t="s">
        <v>217</v>
      </c>
      <c r="D150" s="236" t="s">
        <v>138</v>
      </c>
      <c r="E150" s="237" t="s">
        <v>648</v>
      </c>
      <c r="F150" s="238" t="s">
        <v>649</v>
      </c>
      <c r="G150" s="239" t="s">
        <v>241</v>
      </c>
      <c r="H150" s="240">
        <v>3044</v>
      </c>
      <c r="I150" s="241"/>
      <c r="J150" s="242">
        <f>ROUND(I150*H150,2)</f>
        <v>0</v>
      </c>
      <c r="K150" s="243"/>
      <c r="L150" s="44"/>
      <c r="M150" s="244" t="s">
        <v>1</v>
      </c>
      <c r="N150" s="245" t="s">
        <v>42</v>
      </c>
      <c r="O150" s="91"/>
      <c r="P150" s="246">
        <f>O150*H150</f>
        <v>0</v>
      </c>
      <c r="Q150" s="246">
        <v>0</v>
      </c>
      <c r="R150" s="246">
        <f>Q150*H150</f>
        <v>0</v>
      </c>
      <c r="S150" s="246">
        <v>0</v>
      </c>
      <c r="T150" s="247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8" t="s">
        <v>142</v>
      </c>
      <c r="AT150" s="248" t="s">
        <v>138</v>
      </c>
      <c r="AU150" s="248" t="s">
        <v>86</v>
      </c>
      <c r="AY150" s="17" t="s">
        <v>135</v>
      </c>
      <c r="BE150" s="249">
        <f>IF(N150="základní",J150,0)</f>
        <v>0</v>
      </c>
      <c r="BF150" s="249">
        <f>IF(N150="snížená",J150,0)</f>
        <v>0</v>
      </c>
      <c r="BG150" s="249">
        <f>IF(N150="zákl. přenesená",J150,0)</f>
        <v>0</v>
      </c>
      <c r="BH150" s="249">
        <f>IF(N150="sníž. přenesená",J150,0)</f>
        <v>0</v>
      </c>
      <c r="BI150" s="249">
        <f>IF(N150="nulová",J150,0)</f>
        <v>0</v>
      </c>
      <c r="BJ150" s="17" t="s">
        <v>84</v>
      </c>
      <c r="BK150" s="249">
        <f>ROUND(I150*H150,2)</f>
        <v>0</v>
      </c>
      <c r="BL150" s="17" t="s">
        <v>142</v>
      </c>
      <c r="BM150" s="248" t="s">
        <v>650</v>
      </c>
    </row>
    <row r="151" s="2" customFormat="1" ht="21.75" customHeight="1">
      <c r="A151" s="38"/>
      <c r="B151" s="39"/>
      <c r="C151" s="236" t="s">
        <v>224</v>
      </c>
      <c r="D151" s="236" t="s">
        <v>138</v>
      </c>
      <c r="E151" s="237" t="s">
        <v>651</v>
      </c>
      <c r="F151" s="238" t="s">
        <v>652</v>
      </c>
      <c r="G151" s="239" t="s">
        <v>625</v>
      </c>
      <c r="H151" s="240">
        <v>0.30399999999999999</v>
      </c>
      <c r="I151" s="241"/>
      <c r="J151" s="242">
        <f>ROUND(I151*H151,2)</f>
        <v>0</v>
      </c>
      <c r="K151" s="243"/>
      <c r="L151" s="44"/>
      <c r="M151" s="244" t="s">
        <v>1</v>
      </c>
      <c r="N151" s="245" t="s">
        <v>42</v>
      </c>
      <c r="O151" s="91"/>
      <c r="P151" s="246">
        <f>O151*H151</f>
        <v>0</v>
      </c>
      <c r="Q151" s="246">
        <v>0</v>
      </c>
      <c r="R151" s="246">
        <f>Q151*H151</f>
        <v>0</v>
      </c>
      <c r="S151" s="246">
        <v>0</v>
      </c>
      <c r="T151" s="24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8" t="s">
        <v>142</v>
      </c>
      <c r="AT151" s="248" t="s">
        <v>138</v>
      </c>
      <c r="AU151" s="248" t="s">
        <v>86</v>
      </c>
      <c r="AY151" s="17" t="s">
        <v>135</v>
      </c>
      <c r="BE151" s="249">
        <f>IF(N151="základní",J151,0)</f>
        <v>0</v>
      </c>
      <c r="BF151" s="249">
        <f>IF(N151="snížená",J151,0)</f>
        <v>0</v>
      </c>
      <c r="BG151" s="249">
        <f>IF(N151="zákl. přenesená",J151,0)</f>
        <v>0</v>
      </c>
      <c r="BH151" s="249">
        <f>IF(N151="sníž. přenesená",J151,0)</f>
        <v>0</v>
      </c>
      <c r="BI151" s="249">
        <f>IF(N151="nulová",J151,0)</f>
        <v>0</v>
      </c>
      <c r="BJ151" s="17" t="s">
        <v>84</v>
      </c>
      <c r="BK151" s="249">
        <f>ROUND(I151*H151,2)</f>
        <v>0</v>
      </c>
      <c r="BL151" s="17" t="s">
        <v>142</v>
      </c>
      <c r="BM151" s="248" t="s">
        <v>653</v>
      </c>
    </row>
    <row r="152" s="13" customFormat="1">
      <c r="A152" s="13"/>
      <c r="B152" s="258"/>
      <c r="C152" s="259"/>
      <c r="D152" s="250" t="s">
        <v>244</v>
      </c>
      <c r="E152" s="260" t="s">
        <v>1</v>
      </c>
      <c r="F152" s="261" t="s">
        <v>627</v>
      </c>
      <c r="G152" s="259"/>
      <c r="H152" s="262">
        <v>0.30399999999999999</v>
      </c>
      <c r="I152" s="263"/>
      <c r="J152" s="259"/>
      <c r="K152" s="259"/>
      <c r="L152" s="264"/>
      <c r="M152" s="265"/>
      <c r="N152" s="266"/>
      <c r="O152" s="266"/>
      <c r="P152" s="266"/>
      <c r="Q152" s="266"/>
      <c r="R152" s="266"/>
      <c r="S152" s="266"/>
      <c r="T152" s="26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8" t="s">
        <v>244</v>
      </c>
      <c r="AU152" s="268" t="s">
        <v>86</v>
      </c>
      <c r="AV152" s="13" t="s">
        <v>86</v>
      </c>
      <c r="AW152" s="13" t="s">
        <v>32</v>
      </c>
      <c r="AX152" s="13" t="s">
        <v>84</v>
      </c>
      <c r="AY152" s="268" t="s">
        <v>135</v>
      </c>
    </row>
    <row r="153" s="2" customFormat="1" ht="16.5" customHeight="1">
      <c r="A153" s="38"/>
      <c r="B153" s="39"/>
      <c r="C153" s="283" t="s">
        <v>230</v>
      </c>
      <c r="D153" s="283" t="s">
        <v>332</v>
      </c>
      <c r="E153" s="284" t="s">
        <v>612</v>
      </c>
      <c r="F153" s="285" t="s">
        <v>613</v>
      </c>
      <c r="G153" s="286" t="s">
        <v>280</v>
      </c>
      <c r="H153" s="287">
        <v>30.440000000000001</v>
      </c>
      <c r="I153" s="288"/>
      <c r="J153" s="289">
        <f>ROUND(I153*H153,2)</f>
        <v>0</v>
      </c>
      <c r="K153" s="290"/>
      <c r="L153" s="291"/>
      <c r="M153" s="292" t="s">
        <v>1</v>
      </c>
      <c r="N153" s="293" t="s">
        <v>42</v>
      </c>
      <c r="O153" s="91"/>
      <c r="P153" s="246">
        <f>O153*H153</f>
        <v>0</v>
      </c>
      <c r="Q153" s="246">
        <v>0.20999999999999999</v>
      </c>
      <c r="R153" s="246">
        <f>Q153*H153</f>
        <v>6.3924000000000003</v>
      </c>
      <c r="S153" s="246">
        <v>0</v>
      </c>
      <c r="T153" s="247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8" t="s">
        <v>177</v>
      </c>
      <c r="AT153" s="248" t="s">
        <v>332</v>
      </c>
      <c r="AU153" s="248" t="s">
        <v>86</v>
      </c>
      <c r="AY153" s="17" t="s">
        <v>135</v>
      </c>
      <c r="BE153" s="249">
        <f>IF(N153="základní",J153,0)</f>
        <v>0</v>
      </c>
      <c r="BF153" s="249">
        <f>IF(N153="snížená",J153,0)</f>
        <v>0</v>
      </c>
      <c r="BG153" s="249">
        <f>IF(N153="zákl. přenesená",J153,0)</f>
        <v>0</v>
      </c>
      <c r="BH153" s="249">
        <f>IF(N153="sníž. přenesená",J153,0)</f>
        <v>0</v>
      </c>
      <c r="BI153" s="249">
        <f>IF(N153="nulová",J153,0)</f>
        <v>0</v>
      </c>
      <c r="BJ153" s="17" t="s">
        <v>84</v>
      </c>
      <c r="BK153" s="249">
        <f>ROUND(I153*H153,2)</f>
        <v>0</v>
      </c>
      <c r="BL153" s="17" t="s">
        <v>142</v>
      </c>
      <c r="BM153" s="248" t="s">
        <v>654</v>
      </c>
    </row>
    <row r="154" s="13" customFormat="1">
      <c r="A154" s="13"/>
      <c r="B154" s="258"/>
      <c r="C154" s="259"/>
      <c r="D154" s="250" t="s">
        <v>244</v>
      </c>
      <c r="E154" s="260" t="s">
        <v>1</v>
      </c>
      <c r="F154" s="261" t="s">
        <v>655</v>
      </c>
      <c r="G154" s="259"/>
      <c r="H154" s="262">
        <v>30.440000000000001</v>
      </c>
      <c r="I154" s="263"/>
      <c r="J154" s="259"/>
      <c r="K154" s="259"/>
      <c r="L154" s="264"/>
      <c r="M154" s="265"/>
      <c r="N154" s="266"/>
      <c r="O154" s="266"/>
      <c r="P154" s="266"/>
      <c r="Q154" s="266"/>
      <c r="R154" s="266"/>
      <c r="S154" s="266"/>
      <c r="T154" s="26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8" t="s">
        <v>244</v>
      </c>
      <c r="AU154" s="268" t="s">
        <v>86</v>
      </c>
      <c r="AV154" s="13" t="s">
        <v>86</v>
      </c>
      <c r="AW154" s="13" t="s">
        <v>32</v>
      </c>
      <c r="AX154" s="13" t="s">
        <v>84</v>
      </c>
      <c r="AY154" s="268" t="s">
        <v>135</v>
      </c>
    </row>
    <row r="155" s="2" customFormat="1" ht="16.5" customHeight="1">
      <c r="A155" s="38"/>
      <c r="B155" s="39"/>
      <c r="C155" s="236" t="s">
        <v>354</v>
      </c>
      <c r="D155" s="236" t="s">
        <v>138</v>
      </c>
      <c r="E155" s="237" t="s">
        <v>656</v>
      </c>
      <c r="F155" s="238" t="s">
        <v>657</v>
      </c>
      <c r="G155" s="239" t="s">
        <v>280</v>
      </c>
      <c r="H155" s="240">
        <v>73.632000000000005</v>
      </c>
      <c r="I155" s="241"/>
      <c r="J155" s="242">
        <f>ROUND(I155*H155,2)</f>
        <v>0</v>
      </c>
      <c r="K155" s="243"/>
      <c r="L155" s="44"/>
      <c r="M155" s="244" t="s">
        <v>1</v>
      </c>
      <c r="N155" s="245" t="s">
        <v>42</v>
      </c>
      <c r="O155" s="91"/>
      <c r="P155" s="246">
        <f>O155*H155</f>
        <v>0</v>
      </c>
      <c r="Q155" s="246">
        <v>0</v>
      </c>
      <c r="R155" s="246">
        <f>Q155*H155</f>
        <v>0</v>
      </c>
      <c r="S155" s="246">
        <v>0</v>
      </c>
      <c r="T155" s="247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8" t="s">
        <v>142</v>
      </c>
      <c r="AT155" s="248" t="s">
        <v>138</v>
      </c>
      <c r="AU155" s="248" t="s">
        <v>86</v>
      </c>
      <c r="AY155" s="17" t="s">
        <v>135</v>
      </c>
      <c r="BE155" s="249">
        <f>IF(N155="základní",J155,0)</f>
        <v>0</v>
      </c>
      <c r="BF155" s="249">
        <f>IF(N155="snížená",J155,0)</f>
        <v>0</v>
      </c>
      <c r="BG155" s="249">
        <f>IF(N155="zákl. přenesená",J155,0)</f>
        <v>0</v>
      </c>
      <c r="BH155" s="249">
        <f>IF(N155="sníž. přenesená",J155,0)</f>
        <v>0</v>
      </c>
      <c r="BI155" s="249">
        <f>IF(N155="nulová",J155,0)</f>
        <v>0</v>
      </c>
      <c r="BJ155" s="17" t="s">
        <v>84</v>
      </c>
      <c r="BK155" s="249">
        <f>ROUND(I155*H155,2)</f>
        <v>0</v>
      </c>
      <c r="BL155" s="17" t="s">
        <v>142</v>
      </c>
      <c r="BM155" s="248" t="s">
        <v>658</v>
      </c>
    </row>
    <row r="156" s="13" customFormat="1">
      <c r="A156" s="13"/>
      <c r="B156" s="258"/>
      <c r="C156" s="259"/>
      <c r="D156" s="250" t="s">
        <v>244</v>
      </c>
      <c r="E156" s="260" t="s">
        <v>1</v>
      </c>
      <c r="F156" s="261" t="s">
        <v>659</v>
      </c>
      <c r="G156" s="259"/>
      <c r="H156" s="262">
        <v>24.544</v>
      </c>
      <c r="I156" s="263"/>
      <c r="J156" s="259"/>
      <c r="K156" s="259"/>
      <c r="L156" s="264"/>
      <c r="M156" s="265"/>
      <c r="N156" s="266"/>
      <c r="O156" s="266"/>
      <c r="P156" s="266"/>
      <c r="Q156" s="266"/>
      <c r="R156" s="266"/>
      <c r="S156" s="266"/>
      <c r="T156" s="26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8" t="s">
        <v>244</v>
      </c>
      <c r="AU156" s="268" t="s">
        <v>86</v>
      </c>
      <c r="AV156" s="13" t="s">
        <v>86</v>
      </c>
      <c r="AW156" s="13" t="s">
        <v>32</v>
      </c>
      <c r="AX156" s="13" t="s">
        <v>84</v>
      </c>
      <c r="AY156" s="268" t="s">
        <v>135</v>
      </c>
    </row>
    <row r="157" s="13" customFormat="1">
      <c r="A157" s="13"/>
      <c r="B157" s="258"/>
      <c r="C157" s="259"/>
      <c r="D157" s="250" t="s">
        <v>244</v>
      </c>
      <c r="E157" s="259"/>
      <c r="F157" s="261" t="s">
        <v>660</v>
      </c>
      <c r="G157" s="259"/>
      <c r="H157" s="262">
        <v>73.632000000000005</v>
      </c>
      <c r="I157" s="263"/>
      <c r="J157" s="259"/>
      <c r="K157" s="259"/>
      <c r="L157" s="264"/>
      <c r="M157" s="265"/>
      <c r="N157" s="266"/>
      <c r="O157" s="266"/>
      <c r="P157" s="266"/>
      <c r="Q157" s="266"/>
      <c r="R157" s="266"/>
      <c r="S157" s="266"/>
      <c r="T157" s="26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8" t="s">
        <v>244</v>
      </c>
      <c r="AU157" s="268" t="s">
        <v>86</v>
      </c>
      <c r="AV157" s="13" t="s">
        <v>86</v>
      </c>
      <c r="AW157" s="13" t="s">
        <v>4</v>
      </c>
      <c r="AX157" s="13" t="s">
        <v>84</v>
      </c>
      <c r="AY157" s="268" t="s">
        <v>135</v>
      </c>
    </row>
    <row r="158" s="12" customFormat="1" ht="22.8" customHeight="1">
      <c r="A158" s="12"/>
      <c r="B158" s="220"/>
      <c r="C158" s="221"/>
      <c r="D158" s="222" t="s">
        <v>76</v>
      </c>
      <c r="E158" s="234" t="s">
        <v>381</v>
      </c>
      <c r="F158" s="234" t="s">
        <v>382</v>
      </c>
      <c r="G158" s="221"/>
      <c r="H158" s="221"/>
      <c r="I158" s="224"/>
      <c r="J158" s="235">
        <f>BK158</f>
        <v>0</v>
      </c>
      <c r="K158" s="221"/>
      <c r="L158" s="226"/>
      <c r="M158" s="227"/>
      <c r="N158" s="228"/>
      <c r="O158" s="228"/>
      <c r="P158" s="229">
        <f>P159</f>
        <v>0</v>
      </c>
      <c r="Q158" s="228"/>
      <c r="R158" s="229">
        <f>R159</f>
        <v>0</v>
      </c>
      <c r="S158" s="228"/>
      <c r="T158" s="230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31" t="s">
        <v>84</v>
      </c>
      <c r="AT158" s="232" t="s">
        <v>76</v>
      </c>
      <c r="AU158" s="232" t="s">
        <v>84</v>
      </c>
      <c r="AY158" s="231" t="s">
        <v>135</v>
      </c>
      <c r="BK158" s="233">
        <f>BK159</f>
        <v>0</v>
      </c>
    </row>
    <row r="159" s="2" customFormat="1" ht="21.75" customHeight="1">
      <c r="A159" s="38"/>
      <c r="B159" s="39"/>
      <c r="C159" s="236" t="s">
        <v>7</v>
      </c>
      <c r="D159" s="236" t="s">
        <v>138</v>
      </c>
      <c r="E159" s="237" t="s">
        <v>661</v>
      </c>
      <c r="F159" s="238" t="s">
        <v>662</v>
      </c>
      <c r="G159" s="239" t="s">
        <v>253</v>
      </c>
      <c r="H159" s="240">
        <v>17.960999999999999</v>
      </c>
      <c r="I159" s="241"/>
      <c r="J159" s="242">
        <f>ROUND(I159*H159,2)</f>
        <v>0</v>
      </c>
      <c r="K159" s="243"/>
      <c r="L159" s="44"/>
      <c r="M159" s="294" t="s">
        <v>1</v>
      </c>
      <c r="N159" s="295" t="s">
        <v>42</v>
      </c>
      <c r="O159" s="256"/>
      <c r="P159" s="296">
        <f>O159*H159</f>
        <v>0</v>
      </c>
      <c r="Q159" s="296">
        <v>0</v>
      </c>
      <c r="R159" s="296">
        <f>Q159*H159</f>
        <v>0</v>
      </c>
      <c r="S159" s="296">
        <v>0</v>
      </c>
      <c r="T159" s="297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8" t="s">
        <v>142</v>
      </c>
      <c r="AT159" s="248" t="s">
        <v>138</v>
      </c>
      <c r="AU159" s="248" t="s">
        <v>86</v>
      </c>
      <c r="AY159" s="17" t="s">
        <v>135</v>
      </c>
      <c r="BE159" s="249">
        <f>IF(N159="základní",J159,0)</f>
        <v>0</v>
      </c>
      <c r="BF159" s="249">
        <f>IF(N159="snížená",J159,0)</f>
        <v>0</v>
      </c>
      <c r="BG159" s="249">
        <f>IF(N159="zákl. přenesená",J159,0)</f>
        <v>0</v>
      </c>
      <c r="BH159" s="249">
        <f>IF(N159="sníž. přenesená",J159,0)</f>
        <v>0</v>
      </c>
      <c r="BI159" s="249">
        <f>IF(N159="nulová",J159,0)</f>
        <v>0</v>
      </c>
      <c r="BJ159" s="17" t="s">
        <v>84</v>
      </c>
      <c r="BK159" s="249">
        <f>ROUND(I159*H159,2)</f>
        <v>0</v>
      </c>
      <c r="BL159" s="17" t="s">
        <v>142</v>
      </c>
      <c r="BM159" s="248" t="s">
        <v>663</v>
      </c>
    </row>
    <row r="160" s="2" customFormat="1" ht="6.96" customHeight="1">
      <c r="A160" s="38"/>
      <c r="B160" s="66"/>
      <c r="C160" s="67"/>
      <c r="D160" s="67"/>
      <c r="E160" s="67"/>
      <c r="F160" s="67"/>
      <c r="G160" s="67"/>
      <c r="H160" s="67"/>
      <c r="I160" s="183"/>
      <c r="J160" s="67"/>
      <c r="K160" s="67"/>
      <c r="L160" s="44"/>
      <c r="M160" s="38"/>
      <c r="O160" s="38"/>
      <c r="P160" s="38"/>
      <c r="Q160" s="38"/>
      <c r="R160" s="38"/>
      <c r="S160" s="38"/>
      <c r="T160" s="38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</row>
  </sheetData>
  <sheetProtection sheet="1" autoFilter="0" formatColumns="0" formatRows="0" objects="1" scenarios="1" spinCount="100000" saltValue="hEMqp02FQGUZ+Q779kPp+nD1Ic5ykKXbYrvMC28nnV1vV2Vb2sxMrugNbmuFDWvBJzq65/fdKPdXPSX4/XL2oQ==" hashValue="18FvAP5i28fLkwJXYHj68LPYiMyhRdaSOMzJACWm9QZvGYASwr8+BhhnPSfwQIpLmECxxD5qI86Czgwr/zvaWw==" algorithmName="SHA-512" password="CC35"/>
  <autoFilter ref="C118:K159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Baňárová Barbora Ing.</dc:creator>
  <cp:lastModifiedBy>Baňárová Barbora Ing.</cp:lastModifiedBy>
  <dcterms:created xsi:type="dcterms:W3CDTF">2020-07-07T09:12:13Z</dcterms:created>
  <dcterms:modified xsi:type="dcterms:W3CDTF">2020-07-07T09:12:19Z</dcterms:modified>
</cp:coreProperties>
</file>